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C:\Users\USER\Documents\1-BORRADORES\"/>
    </mc:Choice>
  </mc:AlternateContent>
  <xr:revisionPtr revIDLastSave="0" documentId="8_{C8C095D2-6A05-4C21-82FE-C4FCD8F5CA0D}" xr6:coauthVersionLast="47" xr6:coauthVersionMax="47" xr10:uidLastSave="{00000000-0000-0000-0000-000000000000}"/>
  <bookViews>
    <workbookView xWindow="28680" yWindow="-120" windowWidth="29040" windowHeight="15840" firstSheet="1" activeTab="1" xr2:uid="{00000000-000D-0000-FFFF-FFFF00000000}"/>
  </bookViews>
  <sheets>
    <sheet name="fitto y corvinni" sheetId="10" state="hidden" r:id="rId1"/>
    <sheet name="REPOSICION " sheetId="11" r:id="rId2"/>
    <sheet name="Hoja1" sheetId="12" r:id="rId3"/>
  </sheets>
  <externalReferences>
    <externalReference r:id="rId4"/>
  </externalReferences>
  <definedNames>
    <definedName name="AÑO">[1]DATOS!$K$4:$K$40</definedName>
    <definedName name="_xlnm.Print_Area" localSheetId="1">'REPOSICION '!$D$1:$I$73</definedName>
    <definedName name="CATEGORIA">[1]DATOS!$C$4:$C$7</definedName>
    <definedName name="DIA">[1]DATOS!$G$4:$G$34</definedName>
    <definedName name="ESTADO">[1]DATOS!$E$4:$E$6</definedName>
    <definedName name="MES">[1]DATOS!$I$4:$I$16</definedName>
    <definedName name="REGIONALES">[1]DATOS!$A$4:$A$40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1" l="1"/>
  <c r="F48" i="11"/>
  <c r="F69" i="11"/>
  <c r="E25" i="12"/>
  <c r="E18" i="12"/>
  <c r="F57" i="11"/>
  <c r="F56" i="11"/>
  <c r="F55" i="11"/>
  <c r="F35" i="11"/>
  <c r="F34" i="11"/>
  <c r="F11" i="11"/>
  <c r="F10" i="11"/>
  <c r="G57" i="11" l="1"/>
  <c r="F63" i="11" l="1"/>
  <c r="F65" i="11" s="1"/>
  <c r="G65" i="11" s="1"/>
  <c r="F68" i="11"/>
  <c r="F59" i="11"/>
  <c r="F60" i="11"/>
  <c r="F61" i="11" s="1"/>
  <c r="G36" i="11"/>
  <c r="F70" i="11" l="1"/>
  <c r="F39" i="11"/>
  <c r="F40" i="11" s="1"/>
  <c r="F36" i="11"/>
  <c r="F47" i="11" s="1"/>
  <c r="F42" i="11"/>
  <c r="F44" i="11" s="1"/>
  <c r="G44" i="11" s="1"/>
  <c r="F38" i="11"/>
  <c r="G12" i="11"/>
  <c r="F49" i="11" l="1"/>
  <c r="F15" i="11"/>
  <c r="F16" i="11" s="1"/>
  <c r="F12" i="11"/>
  <c r="F18" i="11"/>
  <c r="F14" i="11"/>
  <c r="F20" i="11"/>
  <c r="C104" i="10" l="1"/>
  <c r="C103" i="10"/>
  <c r="C102" i="10"/>
  <c r="C101" i="10"/>
  <c r="C100" i="10"/>
  <c r="C99" i="10"/>
  <c r="C98" i="10"/>
  <c r="C97" i="10"/>
  <c r="C96" i="10"/>
  <c r="C95" i="10"/>
  <c r="C94" i="10"/>
  <c r="C93" i="10"/>
  <c r="C92" i="10"/>
  <c r="C90" i="10"/>
  <c r="C88" i="10"/>
  <c r="C86" i="10"/>
  <c r="C84" i="10"/>
  <c r="C83" i="10"/>
  <c r="C82" i="10"/>
  <c r="C81" i="10"/>
  <c r="C80" i="10"/>
  <c r="C79" i="10"/>
  <c r="C78" i="10"/>
  <c r="C77" i="10"/>
  <c r="I37" i="10"/>
  <c r="I20" i="10"/>
  <c r="I21" i="10" s="1"/>
  <c r="I22" i="10" s="1"/>
  <c r="D13" i="10"/>
  <c r="D10" i="10"/>
  <c r="D9" i="10"/>
  <c r="D8" i="10"/>
  <c r="D7" i="10"/>
  <c r="D6" i="10"/>
  <c r="F26" i="11" l="1"/>
  <c r="F28" i="11" l="1"/>
  <c r="F73" i="11" s="1"/>
  <c r="G20" i="11"/>
</calcChain>
</file>

<file path=xl/sharedStrings.xml><?xml version="1.0" encoding="utf-8"?>
<sst xmlns="http://schemas.openxmlformats.org/spreadsheetml/2006/main" count="64" uniqueCount="31">
  <si>
    <t>VALOR DE REPOSICIÓN M2</t>
  </si>
  <si>
    <t>CONSTRUCCION</t>
  </si>
  <si>
    <t xml:space="preserve">AREA CONSTRUIDA </t>
  </si>
  <si>
    <t>COSTOS DIRECTOS</t>
  </si>
  <si>
    <t>COSTOS INDIRECTOS</t>
  </si>
  <si>
    <t>COSTOS TOTALES (CT)</t>
  </si>
  <si>
    <t>COSTOS ADMINISTRATIVOS Y FINANCIEROS</t>
  </si>
  <si>
    <t>GRAN TOTAL DE COSTOS</t>
  </si>
  <si>
    <t>TOTAL REPOSICIÓN (AREA CONSTRUIDA)</t>
  </si>
  <si>
    <t xml:space="preserve">UTILIDAD DEL CONSTRUCTOR </t>
  </si>
  <si>
    <t>VALOR TOTAL - OBRA NUEVA</t>
  </si>
  <si>
    <t>FITO Y CORVINI</t>
  </si>
  <si>
    <t>Clase 1: El inmueble está bien conservado y no necesita reparaciones ni en su estructura ni en sus acabados.</t>
  </si>
  <si>
    <t>DEPRECIACIÓN TOTAL DE UNA CONSTRUCCIÓN EN % DE SU VALOR A NUEVO DEBIDA A SU EDAD Y ESTADO DE CONSERVACIÓN</t>
  </si>
  <si>
    <t>ESTADO DE CONSERVACION</t>
  </si>
  <si>
    <t>Clase 2: El inmueble está bien conservado pero necesita reparaciones de poca importancia en sus acabados especialmente en lo que se refiere al enlucimiento.</t>
  </si>
  <si>
    <t>Edad en % de la vida UTIL</t>
  </si>
  <si>
    <t>Clase 3: El inmueble necesita reparaciones sencillas por ejemplo en los pisos o pañetes.</t>
  </si>
  <si>
    <t>Clase 4: El inmueble necesita reparaciones importantes especialmente en su estructura.</t>
  </si>
  <si>
    <t>Clase 5: El inmueble amenaza ruina por tanto su depreciación es del 100% conservación basadas en las tablas de Fitto y Corvini.</t>
  </si>
  <si>
    <t xml:space="preserve">COSTO DIRECTO  MTS2 </t>
  </si>
  <si>
    <t>LOS ROSALES CONSTRUCTORA INMOBILIARIA SAS</t>
  </si>
  <si>
    <t>COSTO DE LA ESTRUCTURA MTS2</t>
  </si>
  <si>
    <t>METODO DE COSTOS</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</si>
  <si>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</si>
  <si>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</si>
  <si>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MEMORIA DE CALCULO - PROCEDIMIENTO ESTATICO</t>
  </si>
  <si>
    <t>UTILIDAD DEL CONSTRUCTOR TOTAL</t>
  </si>
  <si>
    <t>|</t>
  </si>
  <si>
    <t>COSTO RESIDUAL</t>
  </si>
  <si>
    <t xml:space="preserve">COSTO RESIDUAL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</si>
</sst>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00_);_(&quot;$&quot;\ * \(#,##0.00\);_(&quot;$&quot;\ * &quot;-&quot;??_);_(@_)"/>
    <numFmt numFmtId="182" formatCode="#,##0.00000000000000000000"/>
  </numFmts>
  <fonts count="17" x14ac:knownFonts="1">
    <font>
      <sz val="11"/>
      <color theme="1"/>
      <name val="Calibri"/>
      <family val="2"/>
      <scheme val="minor"/>
    </font>
    <font>
      <sz val="11"/>
      <color theme="1"/>
      <name val="Calibri"/>
      <family val="2"/>
      <scheme val="minor"/>
    </font>
    <font>
      <sz val="8"/>
      <color theme="1"/>
      <name val="Arial"/>
      <family val="2"/>
    </font>
    <font>
      <sz val="9"/>
      <name val="Arial"/>
      <family val="2"/>
    </font>
    <font>
      <b/>
      <sz val="9"/>
      <name val="Arial"/>
      <family val="2"/>
    </font>
    <font>
      <sz val="11"/>
      <color theme="1"/>
      <name val="Arial"/>
      <family val="2"/>
    </font>
    <font>
      <b/>
      <sz val="11"/>
      <color theme="1"/>
      <name val="Arial"/>
      <family val="2"/>
    </font>
    <font>
      <sz val="11"/>
      <color indexed="8"/>
      <name val="Calibri"/>
      <family val="2"/>
    </font>
    <font>
      <b/>
      <sz val="16"/>
      <color indexed="8"/>
      <name val="Garamond"/>
      <family val="1"/>
    </font>
    <font>
      <sz val="11"/>
      <color indexed="8"/>
      <name val="Garamond"/>
      <family val="1"/>
    </font>
    <font>
      <sz val="14"/>
      <color rgb="FF000000"/>
      <name val="Arial"/>
      <family val="2"/>
    </font>
    <font>
      <b/>
      <sz val="11"/>
      <color indexed="8"/>
      <name val="Garamond"/>
      <family val="1"/>
    </font>
    <font>
      <sz val="9"/>
      <color theme="1"/>
      <name val="Arial"/>
      <family val="2"/>
    </font>
    <font>
      <b/>
      <sz val="12"/>
      <color theme="1"/>
      <name val="Arial"/>
      <family val="2"/>
    </font>
    <font>
      <b/>
      <sz val="12"/>
      <name val="Arial"/>
      <family val="2"/>
    </font>
    <font>
      <b/>
      <sz val="10"/>
      <color theme="1"/>
      <name val="Arial"/>
      <family val="2"/>
    </font>
    <font>
      <sz val="11"/>
      <color rgb="FFFA7D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diagonal/>
    </border>
    <border>
      <left/>
      <right/>
      <top/>
      <bottom style="double">
        <color rgb="FFFF8001"/>
      </bottom>
      <diagonal/>
    </border>
  </borders>
  <cellStyleXfs count="4">
    <xf numFmtId="0" fontId="0" fillId="0" borderId="0"/>
    <xf numFmtId="164" fontId="1" fillId="0" borderId="0" applyFont="0" applyFill="0" applyBorder="0" applyAlignment="0" applyProtection="0"/>
    <xf numFmtId="0" fontId="7" fillId="0" borderId="0"/>
    <xf numFmtId="0" fontId="16" fillId="0" borderId="25" applyNumberFormat="0" applyFill="0" applyAlignment="0" applyProtection="0"/>
  </cellStyleXfs>
  <cellXfs count="80">
    <xf numFmtId="0" fontId="0" fillId="0" borderId="0" xfId="0"/>
    <xf numFmtId="0" fontId="2" fillId="0" borderId="0" xfId="0" applyFont="1"/>
    <xf numFmtId="0" fontId="9" fillId="2" borderId="0" xfId="2" applyFont="1" applyFill="1" applyAlignment="1">
      <alignment horizontal="center" vertical="center" wrapText="1"/>
    </xf>
    <xf numFmtId="0" fontId="10" fillId="0" borderId="0" xfId="0" applyFont="1" applyAlignment="1">
      <alignment vertical="center" wrapText="1"/>
    </xf>
    <xf numFmtId="1" fontId="11" fillId="2" borderId="8" xfId="2"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0" borderId="3" xfId="2" applyFont="1" applyBorder="1" applyAlignment="1">
      <alignment horizontal="center" vertical="center" wrapText="1"/>
    </xf>
    <xf numFmtId="0" fontId="11" fillId="2" borderId="4" xfId="2" applyFont="1" applyFill="1" applyBorder="1" applyAlignment="1">
      <alignment horizontal="center" vertical="center" wrapText="1"/>
    </xf>
    <xf numFmtId="1" fontId="9" fillId="2" borderId="8" xfId="2" applyNumberFormat="1" applyFont="1" applyFill="1" applyBorder="1" applyAlignment="1">
      <alignment horizontal="center" vertical="center" wrapText="1"/>
    </xf>
    <xf numFmtId="2" fontId="9" fillId="2" borderId="3" xfId="2" applyNumberFormat="1" applyFont="1" applyFill="1" applyBorder="1" applyAlignment="1">
      <alignment horizontal="center" vertical="center" wrapText="1"/>
    </xf>
    <xf numFmtId="2" fontId="9" fillId="0" borderId="3" xfId="2" applyNumberFormat="1" applyFont="1" applyBorder="1" applyAlignment="1">
      <alignment horizontal="center" vertical="center" wrapText="1"/>
    </xf>
    <xf numFmtId="2" fontId="9" fillId="2" borderId="4" xfId="2" applyNumberFormat="1" applyFont="1" applyFill="1" applyBorder="1" applyAlignment="1">
      <alignment horizontal="center" vertical="center" wrapText="1"/>
    </xf>
    <xf numFmtId="1" fontId="9" fillId="0" borderId="8" xfId="2" applyNumberFormat="1" applyFont="1" applyBorder="1" applyAlignment="1">
      <alignment horizontal="center" vertical="center" wrapText="1"/>
    </xf>
    <xf numFmtId="2" fontId="9" fillId="0" borderId="4" xfId="2" applyNumberFormat="1" applyFont="1" applyBorder="1" applyAlignment="1">
      <alignment horizontal="center" vertical="center" wrapText="1"/>
    </xf>
    <xf numFmtId="0" fontId="9" fillId="0" borderId="0" xfId="2" applyFont="1" applyAlignment="1">
      <alignment horizontal="center" vertical="center" wrapText="1"/>
    </xf>
    <xf numFmtId="1" fontId="9" fillId="2" borderId="5" xfId="2" applyNumberFormat="1" applyFont="1" applyFill="1" applyBorder="1" applyAlignment="1">
      <alignment horizontal="center" vertical="center" wrapText="1"/>
    </xf>
    <xf numFmtId="2" fontId="9" fillId="2" borderId="6" xfId="2" applyNumberFormat="1" applyFont="1" applyFill="1" applyBorder="1" applyAlignment="1">
      <alignment horizontal="center" vertical="center" wrapText="1"/>
    </xf>
    <xf numFmtId="2" fontId="9" fillId="0" borderId="6" xfId="2" applyNumberFormat="1" applyFont="1" applyBorder="1" applyAlignment="1">
      <alignment horizontal="center" vertical="center" wrapText="1"/>
    </xf>
    <xf numFmtId="1" fontId="9" fillId="2" borderId="0" xfId="2" applyNumberFormat="1" applyFont="1" applyFill="1" applyAlignment="1">
      <alignment horizontal="center" vertical="center" wrapText="1"/>
    </xf>
    <xf numFmtId="0" fontId="12" fillId="0" borderId="0" xfId="0" applyFont="1"/>
    <xf numFmtId="0" fontId="12" fillId="0" borderId="0" xfId="0" applyFont="1" applyAlignment="1">
      <alignment horizontal="center" vertical="center"/>
    </xf>
    <xf numFmtId="0" fontId="4" fillId="2" borderId="18" xfId="0" applyFont="1" applyFill="1" applyBorder="1"/>
    <xf numFmtId="0" fontId="3" fillId="2" borderId="19" xfId="0" applyFont="1" applyFill="1" applyBorder="1"/>
    <xf numFmtId="0" fontId="3" fillId="2" borderId="7" xfId="0" applyFont="1" applyFill="1" applyBorder="1"/>
    <xf numFmtId="0" fontId="3" fillId="2" borderId="0" xfId="0" applyFont="1" applyFill="1"/>
    <xf numFmtId="9" fontId="3" fillId="2" borderId="0" xfId="0" applyNumberFormat="1" applyFont="1" applyFill="1"/>
    <xf numFmtId="0" fontId="3" fillId="2" borderId="10" xfId="0" applyFont="1" applyFill="1" applyBorder="1"/>
    <xf numFmtId="0" fontId="4" fillId="2" borderId="7" xfId="0" applyFont="1" applyFill="1" applyBorder="1"/>
    <xf numFmtId="0" fontId="4" fillId="2" borderId="0" xfId="0" applyFont="1" applyFill="1"/>
    <xf numFmtId="0" fontId="12" fillId="2" borderId="7" xfId="0" applyFont="1" applyFill="1" applyBorder="1"/>
    <xf numFmtId="0" fontId="12" fillId="2" borderId="0" xfId="0" applyFont="1" applyFill="1"/>
    <xf numFmtId="0" fontId="12" fillId="2" borderId="9" xfId="0" applyFont="1" applyFill="1" applyBorder="1"/>
    <xf numFmtId="164" fontId="4" fillId="2" borderId="0" xfId="1" applyFont="1" applyFill="1" applyBorder="1" applyAlignment="1" applyProtection="1"/>
    <xf numFmtId="0" fontId="6" fillId="0" borderId="22" xfId="0" applyFont="1" applyBorder="1" applyAlignment="1">
      <alignment vertical="center" wrapText="1"/>
    </xf>
    <xf numFmtId="0" fontId="6" fillId="0" borderId="24" xfId="0" applyFont="1" applyBorder="1" applyAlignment="1">
      <alignment vertical="center" wrapText="1"/>
    </xf>
    <xf numFmtId="0" fontId="3" fillId="0" borderId="18" xfId="0" applyFont="1" applyBorder="1"/>
    <xf numFmtId="164" fontId="3" fillId="0" borderId="7" xfId="1" applyFont="1" applyFill="1" applyBorder="1" applyAlignment="1" applyProtection="1"/>
    <xf numFmtId="0" fontId="3" fillId="0" borderId="9" xfId="0" applyFont="1" applyBorder="1"/>
    <xf numFmtId="9" fontId="3" fillId="0" borderId="9" xfId="0" applyNumberFormat="1" applyFont="1" applyBorder="1"/>
    <xf numFmtId="164" fontId="3" fillId="0" borderId="16" xfId="1" applyFont="1" applyFill="1" applyBorder="1" applyAlignment="1" applyProtection="1"/>
    <xf numFmtId="10" fontId="3" fillId="2" borderId="0" xfId="0" applyNumberFormat="1" applyFont="1" applyFill="1"/>
    <xf numFmtId="164" fontId="4" fillId="0" borderId="7" xfId="1" applyFont="1" applyFill="1" applyBorder="1" applyAlignment="1" applyProtection="1"/>
    <xf numFmtId="0" fontId="14" fillId="2" borderId="7" xfId="0" applyFont="1" applyFill="1" applyBorder="1"/>
    <xf numFmtId="0" fontId="14" fillId="3" borderId="7" xfId="0" applyFont="1" applyFill="1" applyBorder="1"/>
    <xf numFmtId="0" fontId="14" fillId="3" borderId="0" xfId="0" applyFont="1" applyFill="1"/>
    <xf numFmtId="164" fontId="14" fillId="3" borderId="0" xfId="1" applyFont="1" applyFill="1" applyBorder="1" applyAlignment="1" applyProtection="1"/>
    <xf numFmtId="10" fontId="14" fillId="3" borderId="0" xfId="0" applyNumberFormat="1" applyFont="1" applyFill="1"/>
    <xf numFmtId="44" fontId="3" fillId="2" borderId="0" xfId="0" applyNumberFormat="1" applyFont="1" applyFill="1"/>
    <xf numFmtId="0" fontId="3" fillId="2" borderId="16" xfId="0" applyFont="1" applyFill="1" applyBorder="1"/>
    <xf numFmtId="164" fontId="3" fillId="0" borderId="11" xfId="1" applyFont="1" applyFill="1" applyBorder="1" applyAlignment="1" applyProtection="1"/>
    <xf numFmtId="0" fontId="16" fillId="0" borderId="25" xfId="3"/>
    <xf numFmtId="164" fontId="4" fillId="4" borderId="7" xfId="1" applyFont="1" applyFill="1" applyBorder="1" applyAlignment="1" applyProtection="1"/>
    <xf numFmtId="2" fontId="4" fillId="4" borderId="20" xfId="0" applyNumberFormat="1" applyFont="1" applyFill="1" applyBorder="1"/>
    <xf numFmtId="0" fontId="8" fillId="2" borderId="1" xfId="2" applyFont="1" applyFill="1" applyBorder="1" applyAlignment="1">
      <alignment horizontal="center" vertical="center" wrapText="1"/>
    </xf>
    <xf numFmtId="0" fontId="8" fillId="2" borderId="2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7" xfId="2" applyFont="1" applyFill="1" applyBorder="1" applyAlignment="1">
      <alignment horizontal="center" vertical="center" wrapText="1"/>
    </xf>
    <xf numFmtId="0" fontId="11" fillId="2" borderId="23"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0" fillId="0" borderId="0" xfId="0" applyFont="1" applyAlignment="1">
      <alignment horizontal="left" vertical="center" wrapText="1"/>
    </xf>
    <xf numFmtId="0" fontId="3" fillId="2" borderId="7" xfId="0" applyFont="1" applyFill="1" applyBorder="1" applyAlignment="1">
      <alignment horizontal="left" wrapText="1"/>
    </xf>
    <xf numFmtId="0" fontId="3" fillId="2" borderId="0" xfId="0" applyFont="1" applyFill="1" applyAlignment="1">
      <alignment horizontal="left"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15" fillId="2" borderId="12" xfId="0" applyFont="1" applyFill="1" applyBorder="1" applyAlignment="1">
      <alignment horizontal="center"/>
    </xf>
    <xf numFmtId="0" fontId="15" fillId="2" borderId="13" xfId="0" applyFont="1" applyFill="1" applyBorder="1" applyAlignment="1">
      <alignment horizontal="center"/>
    </xf>
    <xf numFmtId="0" fontId="15" fillId="2" borderId="14" xfId="0" applyFont="1" applyFill="1" applyBorder="1" applyAlignment="1">
      <alignment horizontal="center"/>
    </xf>
    <xf numFmtId="0" fontId="13" fillId="2" borderId="16"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5" fillId="0" borderId="18" xfId="0" applyFont="1" applyBorder="1" applyAlignment="1">
      <alignment horizontal="center"/>
    </xf>
    <xf numFmtId="0" fontId="5" fillId="0" borderId="7" xfId="0" applyFont="1" applyBorder="1" applyAlignment="1">
      <alignment horizont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4" fontId="0" fillId="0" borderId="0" xfId="0" applyNumberFormat="1"/>
    <xf numFmtId="182" fontId="0" fillId="0" borderId="0" xfId="0" applyNumberFormat="1"/>
  </cellXfs>
  <cellStyles count="4">
    <cellStyle name="Celda vinculada" xfId="3" builtinId="24"/>
    <cellStyle name="Moneda" xfId="1" builtinId="4"/>
    <cellStyle name="Normal" xfId="0" builtinId="0"/>
    <cellStyle name="Normal_TABLA_DE_FITTO_Y_CORVINI"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19050</xdr:rowOff>
    </xdr:from>
    <xdr:to>
      <xdr:col>4</xdr:col>
      <xdr:colOff>668595</xdr:colOff>
      <xdr:row>3</xdr:row>
      <xdr:rowOff>175259</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19050"/>
          <a:ext cx="1741111" cy="666749"/>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A_PN_REESTRUCTURACION_LONJA_SEP_2010/02%20-%20RNA-SCA%20REGISTRO%20NACIONAL%20DE%20AVALUADORES/LIN-R-10%20RNA%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R-10"/>
      <sheetName val="FACTURACION "/>
      <sheetName val="CALCULO AÑOS VENCIDOS"/>
      <sheetName val="INDICADORES LONJA "/>
      <sheetName val="DATOS"/>
      <sheetName val="PROYECCION AÑO 2015"/>
      <sheetName val="CORTE A 23 SEP 2014"/>
      <sheetName val="CORTE A 18 NOV 2014"/>
    </sheetNames>
    <sheetDataSet>
      <sheetData sheetId="0"/>
      <sheetData sheetId="1"/>
      <sheetData sheetId="2"/>
      <sheetData sheetId="3"/>
      <sheetData sheetId="4">
        <row r="4">
          <cell r="A4" t="str">
            <v>AMAZONAS</v>
          </cell>
          <cell r="C4" t="str">
            <v>MÁSTER</v>
          </cell>
          <cell r="E4" t="str">
            <v>ACTIVO</v>
          </cell>
          <cell r="G4">
            <v>1</v>
          </cell>
          <cell r="I4">
            <v>1</v>
          </cell>
          <cell r="K4">
            <v>2000</v>
          </cell>
        </row>
        <row r="5">
          <cell r="A5" t="str">
            <v>ANTIOQUIA</v>
          </cell>
          <cell r="C5" t="str">
            <v>SÉNIOR</v>
          </cell>
          <cell r="E5" t="str">
            <v>INACTIVO</v>
          </cell>
          <cell r="G5">
            <v>2</v>
          </cell>
          <cell r="I5">
            <v>2</v>
          </cell>
          <cell r="K5">
            <v>2001</v>
          </cell>
        </row>
        <row r="6">
          <cell r="A6" t="str">
            <v>ARAUCA</v>
          </cell>
          <cell r="C6" t="str">
            <v>JÚNIOR</v>
          </cell>
          <cell r="E6" t="str">
            <v>PROXIMO A VENCER</v>
          </cell>
          <cell r="G6">
            <v>3</v>
          </cell>
          <cell r="I6">
            <v>3</v>
          </cell>
          <cell r="K6">
            <v>2002</v>
          </cell>
        </row>
        <row r="7">
          <cell r="A7" t="str">
            <v>ATLÁNTICO</v>
          </cell>
          <cell r="C7" t="str">
            <v>SIN DATOS</v>
          </cell>
          <cell r="G7">
            <v>4</v>
          </cell>
          <cell r="I7">
            <v>4</v>
          </cell>
          <cell r="K7">
            <v>2003</v>
          </cell>
        </row>
        <row r="8">
          <cell r="A8" t="str">
            <v>BOGOTÁ D. C. Y CUNDINAMARCA</v>
          </cell>
          <cell r="G8">
            <v>5</v>
          </cell>
          <cell r="I8">
            <v>5</v>
          </cell>
          <cell r="K8">
            <v>2004</v>
          </cell>
        </row>
        <row r="9">
          <cell r="A9" t="str">
            <v>BOLÍVAR</v>
          </cell>
          <cell r="G9">
            <v>6</v>
          </cell>
          <cell r="I9">
            <v>6</v>
          </cell>
          <cell r="K9">
            <v>2005</v>
          </cell>
        </row>
        <row r="10">
          <cell r="A10" t="str">
            <v>BOYACÁ</v>
          </cell>
          <cell r="G10">
            <v>7</v>
          </cell>
          <cell r="I10">
            <v>7</v>
          </cell>
          <cell r="K10">
            <v>2006</v>
          </cell>
        </row>
        <row r="11">
          <cell r="A11" t="str">
            <v>BOYACÁ CAPÍTULO CHIQUINQUIRA</v>
          </cell>
          <cell r="G11">
            <v>8</v>
          </cell>
          <cell r="I11">
            <v>8</v>
          </cell>
          <cell r="K11">
            <v>2007</v>
          </cell>
        </row>
        <row r="12">
          <cell r="A12" t="str">
            <v>BOYACÁ CAPÍTULO PAIPA</v>
          </cell>
          <cell r="G12">
            <v>9</v>
          </cell>
          <cell r="I12">
            <v>9</v>
          </cell>
          <cell r="K12">
            <v>2008</v>
          </cell>
        </row>
        <row r="13">
          <cell r="A13" t="str">
            <v>BOYACÁ CAPÍTULO SOGAMOSO</v>
          </cell>
          <cell r="G13">
            <v>10</v>
          </cell>
          <cell r="I13">
            <v>10</v>
          </cell>
          <cell r="K13">
            <v>2009</v>
          </cell>
        </row>
        <row r="14">
          <cell r="A14" t="str">
            <v>CALDAS</v>
          </cell>
          <cell r="G14">
            <v>11</v>
          </cell>
          <cell r="I14">
            <v>11</v>
          </cell>
          <cell r="K14">
            <v>2010</v>
          </cell>
        </row>
        <row r="15">
          <cell r="A15" t="str">
            <v>CAQUETÁ</v>
          </cell>
          <cell r="G15">
            <v>12</v>
          </cell>
          <cell r="I15">
            <v>12</v>
          </cell>
          <cell r="K15">
            <v>2011</v>
          </cell>
        </row>
        <row r="16">
          <cell r="A16" t="str">
            <v>CASANARE</v>
          </cell>
          <cell r="G16">
            <v>13</v>
          </cell>
          <cell r="K16">
            <v>2012</v>
          </cell>
        </row>
        <row r="17">
          <cell r="A17" t="str">
            <v>CAUCA</v>
          </cell>
          <cell r="G17">
            <v>14</v>
          </cell>
          <cell r="K17">
            <v>2013</v>
          </cell>
        </row>
        <row r="18">
          <cell r="A18" t="str">
            <v>CESAR</v>
          </cell>
          <cell r="G18">
            <v>15</v>
          </cell>
          <cell r="K18">
            <v>2014</v>
          </cell>
        </row>
        <row r="19">
          <cell r="A19" t="str">
            <v>CHOCO</v>
          </cell>
          <cell r="G19">
            <v>16</v>
          </cell>
          <cell r="K19">
            <v>2015</v>
          </cell>
        </row>
        <row r="20">
          <cell r="A20" t="str">
            <v>CÓRDOBA</v>
          </cell>
          <cell r="G20">
            <v>17</v>
          </cell>
          <cell r="K20">
            <v>2016</v>
          </cell>
        </row>
        <row r="21">
          <cell r="A21" t="str">
            <v>CÓRDOBA CAPÍTULO LORICA</v>
          </cell>
          <cell r="G21">
            <v>18</v>
          </cell>
          <cell r="K21">
            <v>2017</v>
          </cell>
        </row>
        <row r="22">
          <cell r="A22" t="str">
            <v>GUAJIRA</v>
          </cell>
          <cell r="G22">
            <v>19</v>
          </cell>
          <cell r="K22">
            <v>2018</v>
          </cell>
        </row>
        <row r="23">
          <cell r="A23" t="str">
            <v>GUAJIRA CAPÍTULO MAICAO</v>
          </cell>
          <cell r="G23">
            <v>20</v>
          </cell>
          <cell r="K23">
            <v>2019</v>
          </cell>
        </row>
        <row r="24">
          <cell r="A24" t="str">
            <v>HUILA</v>
          </cell>
          <cell r="G24">
            <v>21</v>
          </cell>
          <cell r="K24">
            <v>2020</v>
          </cell>
        </row>
        <row r="25">
          <cell r="A25" t="str">
            <v>MAGDALENA</v>
          </cell>
          <cell r="G25">
            <v>22</v>
          </cell>
          <cell r="K25">
            <v>2021</v>
          </cell>
        </row>
        <row r="26">
          <cell r="A26" t="str">
            <v>META</v>
          </cell>
          <cell r="G26">
            <v>23</v>
          </cell>
          <cell r="K26">
            <v>2022</v>
          </cell>
        </row>
        <row r="27">
          <cell r="A27" t="str">
            <v>NARIÑO</v>
          </cell>
          <cell r="G27">
            <v>24</v>
          </cell>
          <cell r="K27">
            <v>2023</v>
          </cell>
        </row>
        <row r="28">
          <cell r="A28" t="str">
            <v>NARIÑO CAPÍTULO IPIALES</v>
          </cell>
          <cell r="G28">
            <v>25</v>
          </cell>
          <cell r="K28">
            <v>2024</v>
          </cell>
        </row>
        <row r="29">
          <cell r="A29" t="str">
            <v>NORTE DE SANTANDER</v>
          </cell>
          <cell r="G29">
            <v>26</v>
          </cell>
          <cell r="K29">
            <v>2025</v>
          </cell>
        </row>
        <row r="30">
          <cell r="A30" t="str">
            <v>NORTE DE SANTANDER CAPÍTULO OCAÑA</v>
          </cell>
          <cell r="G30">
            <v>27</v>
          </cell>
          <cell r="K30">
            <v>2026</v>
          </cell>
        </row>
        <row r="31">
          <cell r="A31" t="str">
            <v>QUINDÍO</v>
          </cell>
          <cell r="G31">
            <v>28</v>
          </cell>
          <cell r="K31">
            <v>2027</v>
          </cell>
        </row>
        <row r="32">
          <cell r="A32" t="str">
            <v>RISARALDA</v>
          </cell>
          <cell r="G32">
            <v>29</v>
          </cell>
          <cell r="K32">
            <v>2028</v>
          </cell>
        </row>
        <row r="33">
          <cell r="A33" t="str">
            <v>SANTANDER</v>
          </cell>
          <cell r="G33">
            <v>30</v>
          </cell>
          <cell r="K33">
            <v>2029</v>
          </cell>
        </row>
        <row r="34">
          <cell r="A34" t="str">
            <v>SANTANDER CAPÍTULO BARRANCABERMEJA</v>
          </cell>
          <cell r="G34">
            <v>31</v>
          </cell>
          <cell r="K34">
            <v>2030</v>
          </cell>
        </row>
        <row r="35">
          <cell r="A35" t="str">
            <v>SUCRE</v>
          </cell>
          <cell r="K35">
            <v>2031</v>
          </cell>
        </row>
        <row r="36">
          <cell r="A36" t="str">
            <v>TOLIMA</v>
          </cell>
          <cell r="K36">
            <v>2032</v>
          </cell>
        </row>
        <row r="37">
          <cell r="A37" t="str">
            <v>VALLE DEL CAUCA</v>
          </cell>
          <cell r="K37">
            <v>2033</v>
          </cell>
        </row>
        <row r="38">
          <cell r="A38" t="str">
            <v>VALLE DEL CAUCA CAPÍTULO BUGA</v>
          </cell>
          <cell r="K38">
            <v>2034</v>
          </cell>
        </row>
        <row r="39">
          <cell r="A39" t="str">
            <v>SIN DATOS</v>
          </cell>
          <cell r="K39">
            <v>2035</v>
          </cell>
        </row>
        <row r="40">
          <cell r="K40">
            <v>2036</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5"/>
  <sheetViews>
    <sheetView zoomScale="55" zoomScaleNormal="55" workbookViewId="0">
      <pane ySplit="4" topLeftCell="A5" activePane="bottomLeft" state="frozen"/>
      <selection activeCell="D21" sqref="D21"/>
      <selection pane="bottomLeft" activeCell="L64" sqref="L64"/>
    </sheetView>
  </sheetViews>
  <sheetFormatPr baseColWidth="10" defaultColWidth="13.140625" defaultRowHeight="15" x14ac:dyDescent="0.25"/>
  <cols>
    <col min="1" max="1" width="12" style="18" customWidth="1"/>
    <col min="2" max="2" width="7.28515625" style="2" customWidth="1"/>
    <col min="3" max="3" width="7.140625" style="2" customWidth="1"/>
    <col min="4" max="4" width="7.7109375" style="2" customWidth="1"/>
    <col min="5" max="5" width="7.28515625" style="14" customWidth="1"/>
    <col min="6" max="6" width="7.42578125" style="2" customWidth="1"/>
    <col min="7" max="7" width="7.85546875" style="2" customWidth="1"/>
    <col min="8" max="8" width="7.42578125" style="2" customWidth="1"/>
    <col min="9" max="9" width="8.42578125" style="2" customWidth="1"/>
    <col min="10" max="10" width="9.140625" style="2" customWidth="1"/>
    <col min="11" max="11" width="13.140625" style="2"/>
    <col min="12" max="12" width="142.5703125" style="2" customWidth="1"/>
    <col min="13" max="16384" width="13.140625" style="2"/>
  </cols>
  <sheetData>
    <row r="1" spans="1:12" ht="21" x14ac:dyDescent="0.25">
      <c r="A1" s="53" t="s">
        <v>11</v>
      </c>
      <c r="B1" s="54"/>
      <c r="C1" s="54"/>
      <c r="D1" s="54"/>
      <c r="E1" s="54"/>
      <c r="F1" s="54"/>
      <c r="G1" s="54"/>
      <c r="H1" s="54"/>
      <c r="I1" s="54"/>
      <c r="J1" s="55"/>
      <c r="L1" s="3" t="s">
        <v>12</v>
      </c>
    </row>
    <row r="2" spans="1:12" x14ac:dyDescent="0.25">
      <c r="A2" s="56" t="s">
        <v>13</v>
      </c>
      <c r="B2" s="57"/>
      <c r="C2" s="57"/>
      <c r="D2" s="57"/>
      <c r="E2" s="57"/>
      <c r="F2" s="57"/>
      <c r="G2" s="57"/>
      <c r="H2" s="57"/>
      <c r="I2" s="57"/>
      <c r="J2" s="58"/>
      <c r="L2"/>
    </row>
    <row r="3" spans="1:12" ht="36" x14ac:dyDescent="0.25">
      <c r="A3" s="2"/>
      <c r="B3" s="56" t="s">
        <v>14</v>
      </c>
      <c r="C3" s="57"/>
      <c r="D3" s="57"/>
      <c r="E3" s="57"/>
      <c r="F3" s="57"/>
      <c r="G3" s="57"/>
      <c r="H3" s="57"/>
      <c r="I3" s="57"/>
      <c r="J3" s="57"/>
      <c r="L3" s="3" t="s">
        <v>15</v>
      </c>
    </row>
    <row r="4" spans="1:12" ht="45" x14ac:dyDescent="0.25">
      <c r="A4" s="4" t="s">
        <v>16</v>
      </c>
      <c r="B4" s="5">
        <v>1</v>
      </c>
      <c r="C4" s="5">
        <v>1.5</v>
      </c>
      <c r="D4" s="5">
        <v>2</v>
      </c>
      <c r="E4" s="6">
        <v>2.5</v>
      </c>
      <c r="F4" s="5">
        <v>3</v>
      </c>
      <c r="G4" s="5">
        <v>3.5</v>
      </c>
      <c r="H4" s="5">
        <v>4</v>
      </c>
      <c r="I4" s="5">
        <v>4.5</v>
      </c>
      <c r="J4" s="7">
        <v>5</v>
      </c>
      <c r="L4"/>
    </row>
    <row r="5" spans="1:12" ht="18" x14ac:dyDescent="0.25">
      <c r="A5" s="8">
        <v>0</v>
      </c>
      <c r="B5" s="9">
        <v>0</v>
      </c>
      <c r="C5" s="9">
        <v>0.05</v>
      </c>
      <c r="D5" s="9">
        <v>2.5</v>
      </c>
      <c r="E5" s="10">
        <v>8.0500000000000007</v>
      </c>
      <c r="F5" s="9">
        <v>18.100000000000001</v>
      </c>
      <c r="G5" s="9">
        <v>33.200000000000003</v>
      </c>
      <c r="H5" s="9">
        <v>51.6</v>
      </c>
      <c r="I5" s="9">
        <v>75.099999999999994</v>
      </c>
      <c r="J5" s="11">
        <v>100</v>
      </c>
      <c r="L5" s="3" t="s">
        <v>17</v>
      </c>
    </row>
    <row r="6" spans="1:12" x14ac:dyDescent="0.25">
      <c r="A6" s="8">
        <v>1</v>
      </c>
      <c r="B6" s="9">
        <v>0.5</v>
      </c>
      <c r="C6" s="9">
        <v>0.55000000000000004</v>
      </c>
      <c r="D6" s="9">
        <f>2.46+C6</f>
        <v>3.01</v>
      </c>
      <c r="E6" s="10">
        <v>8.5500000000000007</v>
      </c>
      <c r="F6" s="9">
        <v>18.510000000000002</v>
      </c>
      <c r="G6" s="9">
        <v>33.54</v>
      </c>
      <c r="H6" s="9">
        <v>52.84</v>
      </c>
      <c r="I6" s="9">
        <v>75.319999999999993</v>
      </c>
      <c r="J6" s="11">
        <v>100</v>
      </c>
      <c r="L6"/>
    </row>
    <row r="7" spans="1:12" ht="18" x14ac:dyDescent="0.25">
      <c r="A7" s="8">
        <v>2</v>
      </c>
      <c r="B7" s="9">
        <v>1.02</v>
      </c>
      <c r="C7" s="9">
        <v>1.05</v>
      </c>
      <c r="D7" s="9">
        <f>2.46+C7</f>
        <v>3.51</v>
      </c>
      <c r="E7" s="10">
        <v>9.0299999999999994</v>
      </c>
      <c r="F7" s="9">
        <v>18.940000000000001</v>
      </c>
      <c r="G7" s="9">
        <v>33.090000000000003</v>
      </c>
      <c r="H7" s="9">
        <v>53.09</v>
      </c>
      <c r="I7" s="9">
        <v>75.45</v>
      </c>
      <c r="J7" s="11">
        <v>100</v>
      </c>
      <c r="L7" s="3" t="s">
        <v>18</v>
      </c>
    </row>
    <row r="8" spans="1:12" x14ac:dyDescent="0.25">
      <c r="A8" s="8">
        <v>3</v>
      </c>
      <c r="B8" s="9">
        <v>1.54</v>
      </c>
      <c r="C8" s="9">
        <v>1.57</v>
      </c>
      <c r="D8" s="9">
        <f>2.46+C8</f>
        <v>4.03</v>
      </c>
      <c r="E8" s="10">
        <v>9.51</v>
      </c>
      <c r="F8" s="9">
        <v>19.37</v>
      </c>
      <c r="G8" s="9">
        <v>34.229999999999997</v>
      </c>
      <c r="H8" s="9">
        <v>53.34</v>
      </c>
      <c r="I8" s="9">
        <v>75.58</v>
      </c>
      <c r="J8" s="11">
        <v>100</v>
      </c>
      <c r="L8"/>
    </row>
    <row r="9" spans="1:12" x14ac:dyDescent="0.25">
      <c r="A9" s="8">
        <v>4</v>
      </c>
      <c r="B9" s="9">
        <v>2.08</v>
      </c>
      <c r="C9" s="9">
        <v>2.11</v>
      </c>
      <c r="D9" s="9">
        <f>2.43+C9</f>
        <v>4.54</v>
      </c>
      <c r="E9" s="10">
        <v>10</v>
      </c>
      <c r="F9" s="9">
        <v>19.8</v>
      </c>
      <c r="G9" s="9">
        <v>34.590000000000003</v>
      </c>
      <c r="H9" s="9">
        <v>53.59</v>
      </c>
      <c r="I9" s="9">
        <v>75.709999999999994</v>
      </c>
      <c r="J9" s="11">
        <v>100</v>
      </c>
      <c r="L9" s="59" t="s">
        <v>19</v>
      </c>
    </row>
    <row r="10" spans="1:12" x14ac:dyDescent="0.25">
      <c r="A10" s="8">
        <v>5</v>
      </c>
      <c r="B10" s="9">
        <v>2.62</v>
      </c>
      <c r="C10" s="9">
        <v>2.65</v>
      </c>
      <c r="D10" s="9">
        <f>2.43+C10</f>
        <v>5.08</v>
      </c>
      <c r="E10" s="10">
        <v>10.5</v>
      </c>
      <c r="F10" s="9">
        <v>20.25</v>
      </c>
      <c r="G10" s="9">
        <v>34.950000000000003</v>
      </c>
      <c r="H10" s="9">
        <v>53.94</v>
      </c>
      <c r="I10" s="9">
        <v>75.849999999999994</v>
      </c>
      <c r="J10" s="11">
        <v>100</v>
      </c>
      <c r="L10" s="59"/>
    </row>
    <row r="11" spans="1:12" x14ac:dyDescent="0.25">
      <c r="A11" s="8">
        <v>6</v>
      </c>
      <c r="B11" s="9">
        <v>3.1</v>
      </c>
      <c r="C11" s="9">
        <v>3.21</v>
      </c>
      <c r="D11" s="9">
        <v>5.62</v>
      </c>
      <c r="E11" s="10">
        <v>11.01</v>
      </c>
      <c r="F11" s="9">
        <v>20.7</v>
      </c>
      <c r="G11" s="9">
        <v>35.32</v>
      </c>
      <c r="H11" s="9">
        <v>54.11</v>
      </c>
      <c r="I11" s="9">
        <v>75.989999999999995</v>
      </c>
      <c r="J11" s="11">
        <v>100</v>
      </c>
    </row>
    <row r="12" spans="1:12" x14ac:dyDescent="0.25">
      <c r="A12" s="8">
        <v>7</v>
      </c>
      <c r="B12" s="9">
        <v>3.74</v>
      </c>
      <c r="C12" s="9">
        <v>3.77</v>
      </c>
      <c r="D12" s="9">
        <v>6.17</v>
      </c>
      <c r="E12" s="10">
        <v>11.53</v>
      </c>
      <c r="F12" s="9">
        <v>21.17</v>
      </c>
      <c r="G12" s="9">
        <v>35.700000000000003</v>
      </c>
      <c r="H12" s="9">
        <v>54.38</v>
      </c>
      <c r="I12" s="9">
        <v>76.13</v>
      </c>
      <c r="J12" s="11">
        <v>100</v>
      </c>
    </row>
    <row r="13" spans="1:12" x14ac:dyDescent="0.25">
      <c r="A13" s="8">
        <v>8</v>
      </c>
      <c r="B13" s="9">
        <v>4.32</v>
      </c>
      <c r="C13" s="9">
        <v>4.3499999999999996</v>
      </c>
      <c r="D13" s="9">
        <f>2.38+C13</f>
        <v>6.7299999999999995</v>
      </c>
      <c r="E13" s="10">
        <v>12.06</v>
      </c>
      <c r="F13" s="9">
        <v>21.64</v>
      </c>
      <c r="G13" s="9">
        <v>36.090000000000003</v>
      </c>
      <c r="H13" s="9">
        <v>54.65</v>
      </c>
      <c r="I13" s="9">
        <v>76.27</v>
      </c>
      <c r="J13" s="11">
        <v>100</v>
      </c>
    </row>
    <row r="14" spans="1:12" x14ac:dyDescent="0.25">
      <c r="A14" s="8">
        <v>9</v>
      </c>
      <c r="B14" s="9">
        <v>4.9000000000000004</v>
      </c>
      <c r="C14" s="9">
        <v>4.93</v>
      </c>
      <c r="D14" s="9">
        <v>7.3</v>
      </c>
      <c r="E14" s="10">
        <v>12.6</v>
      </c>
      <c r="F14" s="9">
        <v>22.12</v>
      </c>
      <c r="G14" s="9">
        <v>36.43</v>
      </c>
      <c r="H14" s="9">
        <v>54.93</v>
      </c>
      <c r="I14" s="9">
        <v>76.41</v>
      </c>
      <c r="J14" s="11">
        <v>100</v>
      </c>
    </row>
    <row r="15" spans="1:12" x14ac:dyDescent="0.25">
      <c r="A15" s="8">
        <v>10</v>
      </c>
      <c r="B15" s="9">
        <v>5.5</v>
      </c>
      <c r="C15" s="9">
        <v>5.53</v>
      </c>
      <c r="D15" s="9">
        <v>7.88</v>
      </c>
      <c r="E15" s="10">
        <v>13.15</v>
      </c>
      <c r="F15" s="9">
        <v>22.6</v>
      </c>
      <c r="G15" s="9">
        <v>36.869999999999997</v>
      </c>
      <c r="H15" s="9">
        <v>55.21</v>
      </c>
      <c r="I15" s="9">
        <v>76.56</v>
      </c>
      <c r="J15" s="11">
        <v>100</v>
      </c>
    </row>
    <row r="16" spans="1:12" x14ac:dyDescent="0.25">
      <c r="A16" s="8">
        <v>11</v>
      </c>
      <c r="B16" s="9">
        <v>6.1</v>
      </c>
      <c r="C16" s="9">
        <v>6.13</v>
      </c>
      <c r="D16" s="9">
        <v>8.4700000000000006</v>
      </c>
      <c r="E16" s="10">
        <v>13.7</v>
      </c>
      <c r="F16" s="9">
        <v>23.1</v>
      </c>
      <c r="G16" s="9">
        <v>37.270000000000003</v>
      </c>
      <c r="H16" s="9">
        <v>55.49</v>
      </c>
      <c r="I16" s="9">
        <v>76.709999999999994</v>
      </c>
      <c r="J16" s="11">
        <v>100</v>
      </c>
    </row>
    <row r="17" spans="1:10" x14ac:dyDescent="0.25">
      <c r="A17" s="8">
        <v>12</v>
      </c>
      <c r="B17" s="9">
        <v>6.72</v>
      </c>
      <c r="C17" s="9">
        <v>6.75</v>
      </c>
      <c r="D17" s="9">
        <v>9.07</v>
      </c>
      <c r="E17" s="10">
        <v>14.27</v>
      </c>
      <c r="F17" s="9">
        <v>23.61</v>
      </c>
      <c r="G17" s="9">
        <v>37.68</v>
      </c>
      <c r="H17" s="9">
        <v>55.78</v>
      </c>
      <c r="I17" s="9">
        <v>76.86</v>
      </c>
      <c r="J17" s="11">
        <v>100</v>
      </c>
    </row>
    <row r="18" spans="1:10" x14ac:dyDescent="0.25">
      <c r="A18" s="8">
        <v>13</v>
      </c>
      <c r="B18" s="9">
        <v>7.34</v>
      </c>
      <c r="C18" s="9">
        <v>7.37</v>
      </c>
      <c r="D18" s="9">
        <v>9.8800000000000008</v>
      </c>
      <c r="E18" s="10">
        <v>14.84</v>
      </c>
      <c r="F18" s="9">
        <v>24.12</v>
      </c>
      <c r="G18" s="9">
        <v>38.1</v>
      </c>
      <c r="H18" s="9">
        <v>56.08</v>
      </c>
      <c r="I18" s="9">
        <v>77.02</v>
      </c>
      <c r="J18" s="11">
        <v>100</v>
      </c>
    </row>
    <row r="19" spans="1:10" x14ac:dyDescent="0.25">
      <c r="A19" s="8">
        <v>14</v>
      </c>
      <c r="B19" s="9">
        <v>7.99</v>
      </c>
      <c r="C19" s="9">
        <v>8</v>
      </c>
      <c r="D19" s="9">
        <v>10.3</v>
      </c>
      <c r="E19" s="10">
        <v>15.42</v>
      </c>
      <c r="F19" s="9">
        <v>24.53</v>
      </c>
      <c r="G19" s="9">
        <v>38.51</v>
      </c>
      <c r="H19" s="9">
        <v>56.38</v>
      </c>
      <c r="I19" s="9">
        <v>77.180000000000007</v>
      </c>
      <c r="J19" s="11">
        <v>100</v>
      </c>
    </row>
    <row r="20" spans="1:10" x14ac:dyDescent="0.25">
      <c r="A20" s="8">
        <v>15</v>
      </c>
      <c r="B20" s="9">
        <v>8.6199999999999992</v>
      </c>
      <c r="C20" s="9">
        <v>8.65</v>
      </c>
      <c r="D20" s="9">
        <v>10.93</v>
      </c>
      <c r="E20" s="10">
        <v>16.02</v>
      </c>
      <c r="F20" s="9">
        <v>25.16</v>
      </c>
      <c r="G20" s="9">
        <v>38.950000000000003</v>
      </c>
      <c r="H20" s="9">
        <v>56.69</v>
      </c>
      <c r="I20" s="9">
        <f>I19+0.16</f>
        <v>77.34</v>
      </c>
      <c r="J20" s="11">
        <v>100</v>
      </c>
    </row>
    <row r="21" spans="1:10" x14ac:dyDescent="0.25">
      <c r="A21" s="8">
        <v>16</v>
      </c>
      <c r="B21" s="9">
        <v>9.2899999999999991</v>
      </c>
      <c r="C21" s="9">
        <v>9.3000000000000007</v>
      </c>
      <c r="D21" s="9">
        <v>11.57</v>
      </c>
      <c r="E21" s="10">
        <v>16.62</v>
      </c>
      <c r="F21" s="9">
        <v>25.7</v>
      </c>
      <c r="G21" s="9">
        <v>39.39</v>
      </c>
      <c r="H21" s="9">
        <v>57</v>
      </c>
      <c r="I21" s="9">
        <f>I20+0.16</f>
        <v>77.5</v>
      </c>
      <c r="J21" s="11">
        <v>100</v>
      </c>
    </row>
    <row r="22" spans="1:10" x14ac:dyDescent="0.25">
      <c r="A22" s="8">
        <v>17</v>
      </c>
      <c r="B22" s="9">
        <v>9.94</v>
      </c>
      <c r="C22" s="9">
        <v>9.9700000000000006</v>
      </c>
      <c r="D22" s="9">
        <v>12.22</v>
      </c>
      <c r="E22" s="10">
        <v>17.23</v>
      </c>
      <c r="F22" s="9">
        <v>26.25</v>
      </c>
      <c r="G22" s="9">
        <v>39.840000000000003</v>
      </c>
      <c r="H22" s="9">
        <v>57.31</v>
      </c>
      <c r="I22" s="9">
        <f>I21+0.16</f>
        <v>77.66</v>
      </c>
      <c r="J22" s="11">
        <v>100</v>
      </c>
    </row>
    <row r="23" spans="1:10" x14ac:dyDescent="0.25">
      <c r="A23" s="8">
        <v>18</v>
      </c>
      <c r="B23" s="9">
        <v>10.62</v>
      </c>
      <c r="C23" s="9">
        <v>10.64</v>
      </c>
      <c r="D23" s="9">
        <v>12.87</v>
      </c>
      <c r="E23" s="10">
        <v>17.850000000000001</v>
      </c>
      <c r="F23" s="9">
        <v>26.8</v>
      </c>
      <c r="G23" s="9">
        <v>40.29</v>
      </c>
      <c r="H23" s="9">
        <v>57.63</v>
      </c>
      <c r="I23" s="9">
        <v>77.83</v>
      </c>
      <c r="J23" s="11">
        <v>100</v>
      </c>
    </row>
    <row r="24" spans="1:10" x14ac:dyDescent="0.25">
      <c r="A24" s="8">
        <v>19</v>
      </c>
      <c r="B24" s="9">
        <v>11.3</v>
      </c>
      <c r="C24" s="9">
        <v>11.33</v>
      </c>
      <c r="D24" s="9">
        <v>13.54</v>
      </c>
      <c r="E24" s="10">
        <v>18.48</v>
      </c>
      <c r="F24" s="9">
        <v>27.36</v>
      </c>
      <c r="G24" s="9">
        <v>40.75</v>
      </c>
      <c r="H24" s="9">
        <v>57.96</v>
      </c>
      <c r="I24" s="9">
        <v>78</v>
      </c>
      <c r="J24" s="11">
        <v>100</v>
      </c>
    </row>
    <row r="25" spans="1:10" x14ac:dyDescent="0.25">
      <c r="A25" s="8">
        <v>20</v>
      </c>
      <c r="B25" s="9">
        <v>12</v>
      </c>
      <c r="C25" s="9">
        <v>12.01</v>
      </c>
      <c r="D25" s="9">
        <v>14.22</v>
      </c>
      <c r="E25" s="10">
        <v>19.12</v>
      </c>
      <c r="F25" s="9">
        <v>28.93</v>
      </c>
      <c r="G25" s="9">
        <v>41.22</v>
      </c>
      <c r="H25" s="9">
        <v>58.29</v>
      </c>
      <c r="I25" s="9">
        <v>87.17</v>
      </c>
      <c r="J25" s="11">
        <v>100</v>
      </c>
    </row>
    <row r="26" spans="1:10" x14ac:dyDescent="0.25">
      <c r="A26" s="8">
        <v>21</v>
      </c>
      <c r="B26" s="9">
        <v>12.7</v>
      </c>
      <c r="C26" s="9">
        <v>12.73</v>
      </c>
      <c r="D26" s="9">
        <v>14.91</v>
      </c>
      <c r="E26" s="10">
        <v>19.77</v>
      </c>
      <c r="F26" s="9">
        <v>28.51</v>
      </c>
      <c r="G26" s="9">
        <v>41.69</v>
      </c>
      <c r="H26" s="9">
        <v>58.62</v>
      </c>
      <c r="I26" s="9">
        <v>78.349999999999994</v>
      </c>
      <c r="J26" s="11">
        <v>100</v>
      </c>
    </row>
    <row r="27" spans="1:10" x14ac:dyDescent="0.25">
      <c r="A27" s="8">
        <v>22</v>
      </c>
      <c r="B27" s="9">
        <v>13.42</v>
      </c>
      <c r="C27" s="9">
        <v>13.44</v>
      </c>
      <c r="D27" s="9">
        <v>15.6</v>
      </c>
      <c r="E27" s="10">
        <v>20.420000000000002</v>
      </c>
      <c r="F27" s="9">
        <v>29.09</v>
      </c>
      <c r="G27" s="9">
        <v>42.16</v>
      </c>
      <c r="H27" s="9">
        <v>58.96</v>
      </c>
      <c r="I27" s="9">
        <v>78.53</v>
      </c>
      <c r="J27" s="11">
        <v>100</v>
      </c>
    </row>
    <row r="28" spans="1:10" x14ac:dyDescent="0.25">
      <c r="A28" s="8">
        <v>23</v>
      </c>
      <c r="B28" s="9">
        <v>14.14</v>
      </c>
      <c r="C28" s="9">
        <v>14.17</v>
      </c>
      <c r="D28" s="9">
        <v>16.309999999999999</v>
      </c>
      <c r="E28" s="10">
        <v>21.09</v>
      </c>
      <c r="F28" s="9">
        <v>29.68</v>
      </c>
      <c r="G28" s="9">
        <v>42.85</v>
      </c>
      <c r="H28" s="9">
        <v>59.3</v>
      </c>
      <c r="I28" s="9">
        <v>78.709999999999994</v>
      </c>
      <c r="J28" s="11">
        <v>100</v>
      </c>
    </row>
    <row r="29" spans="1:10" x14ac:dyDescent="0.25">
      <c r="A29" s="8">
        <v>24</v>
      </c>
      <c r="B29" s="9">
        <v>14.92</v>
      </c>
      <c r="C29" s="9">
        <v>14.9</v>
      </c>
      <c r="D29" s="9">
        <v>17.03</v>
      </c>
      <c r="E29" s="10">
        <v>21.77</v>
      </c>
      <c r="F29" s="9">
        <v>30.28</v>
      </c>
      <c r="G29" s="9">
        <v>43.14</v>
      </c>
      <c r="H29" s="9">
        <v>59.85</v>
      </c>
      <c r="I29" s="9">
        <v>78.89</v>
      </c>
      <c r="J29" s="11">
        <v>100</v>
      </c>
    </row>
    <row r="30" spans="1:10" x14ac:dyDescent="0.25">
      <c r="A30" s="8">
        <v>25</v>
      </c>
      <c r="B30" s="9">
        <v>15.62</v>
      </c>
      <c r="C30" s="9">
        <v>15.65</v>
      </c>
      <c r="D30" s="9">
        <v>17.75</v>
      </c>
      <c r="E30" s="10">
        <v>22.45</v>
      </c>
      <c r="F30" s="9">
        <v>30.89</v>
      </c>
      <c r="G30" s="9">
        <v>43.64</v>
      </c>
      <c r="H30" s="9">
        <v>60</v>
      </c>
      <c r="I30" s="9">
        <v>79.02</v>
      </c>
      <c r="J30" s="11">
        <v>100</v>
      </c>
    </row>
    <row r="31" spans="1:10" x14ac:dyDescent="0.25">
      <c r="A31" s="8">
        <v>26</v>
      </c>
      <c r="B31" s="9">
        <v>16.329999999999998</v>
      </c>
      <c r="C31" s="9">
        <v>16.399999999999999</v>
      </c>
      <c r="D31" s="9">
        <v>18.489999999999998</v>
      </c>
      <c r="E31" s="10">
        <v>23.14</v>
      </c>
      <c r="F31" s="9">
        <v>31.51</v>
      </c>
      <c r="G31" s="9">
        <v>44.14</v>
      </c>
      <c r="H31" s="9">
        <v>60.36</v>
      </c>
      <c r="I31" s="9">
        <v>79.260000000000005</v>
      </c>
      <c r="J31" s="11">
        <v>100</v>
      </c>
    </row>
    <row r="32" spans="1:10" x14ac:dyDescent="0.25">
      <c r="A32" s="8">
        <v>27</v>
      </c>
      <c r="B32" s="9">
        <v>17.14</v>
      </c>
      <c r="C32" s="9">
        <v>17.170000000000002</v>
      </c>
      <c r="D32" s="9">
        <v>19.23</v>
      </c>
      <c r="E32" s="10">
        <v>23.85</v>
      </c>
      <c r="F32" s="9">
        <v>32.14</v>
      </c>
      <c r="G32" s="9">
        <v>44.65</v>
      </c>
      <c r="H32" s="9">
        <v>60.72</v>
      </c>
      <c r="I32" s="9">
        <v>79.45</v>
      </c>
      <c r="J32" s="11">
        <v>100</v>
      </c>
    </row>
    <row r="33" spans="1:10" x14ac:dyDescent="0.25">
      <c r="A33" s="8">
        <v>28</v>
      </c>
      <c r="B33" s="9">
        <v>17.920000000000002</v>
      </c>
      <c r="C33" s="9">
        <v>19.95</v>
      </c>
      <c r="D33" s="9">
        <v>19.989999999999998</v>
      </c>
      <c r="E33" s="10">
        <v>24.56</v>
      </c>
      <c r="F33" s="9">
        <v>32.78</v>
      </c>
      <c r="G33" s="9">
        <v>45.17</v>
      </c>
      <c r="H33" s="9">
        <v>61.09</v>
      </c>
      <c r="I33" s="9">
        <v>79.61</v>
      </c>
      <c r="J33" s="11">
        <v>100</v>
      </c>
    </row>
    <row r="34" spans="1:10" x14ac:dyDescent="0.25">
      <c r="A34" s="8">
        <v>29</v>
      </c>
      <c r="B34" s="9">
        <v>18.7</v>
      </c>
      <c r="C34" s="9">
        <v>18.73</v>
      </c>
      <c r="D34" s="9">
        <v>20.75</v>
      </c>
      <c r="E34" s="10">
        <v>25.28</v>
      </c>
      <c r="F34" s="9">
        <v>33.42</v>
      </c>
      <c r="G34" s="9">
        <v>45.69</v>
      </c>
      <c r="H34" s="9">
        <v>61.46</v>
      </c>
      <c r="I34" s="9">
        <v>79.84</v>
      </c>
      <c r="J34" s="11">
        <v>100</v>
      </c>
    </row>
    <row r="35" spans="1:10" x14ac:dyDescent="0.25">
      <c r="A35" s="8">
        <v>30</v>
      </c>
      <c r="B35" s="9">
        <v>19.5</v>
      </c>
      <c r="C35" s="9">
        <v>19.52</v>
      </c>
      <c r="D35" s="9">
        <v>21.53</v>
      </c>
      <c r="E35" s="10">
        <v>26.01</v>
      </c>
      <c r="F35" s="9">
        <v>34.07</v>
      </c>
      <c r="G35" s="9">
        <v>46.22</v>
      </c>
      <c r="H35" s="9">
        <v>61.84</v>
      </c>
      <c r="I35" s="9">
        <v>80.040000000000006</v>
      </c>
      <c r="J35" s="11">
        <v>100</v>
      </c>
    </row>
    <row r="36" spans="1:10" x14ac:dyDescent="0.25">
      <c r="A36" s="8">
        <v>31</v>
      </c>
      <c r="B36" s="9">
        <v>20.3</v>
      </c>
      <c r="C36" s="9">
        <v>20.329999999999998</v>
      </c>
      <c r="D36" s="9">
        <v>22.31</v>
      </c>
      <c r="E36" s="10">
        <v>26.75</v>
      </c>
      <c r="F36" s="9">
        <v>34.729999999999997</v>
      </c>
      <c r="G36" s="9">
        <v>46.76</v>
      </c>
      <c r="H36" s="9">
        <v>62.22</v>
      </c>
      <c r="I36" s="9">
        <v>80.239999999999995</v>
      </c>
      <c r="J36" s="11">
        <v>100</v>
      </c>
    </row>
    <row r="37" spans="1:10" x14ac:dyDescent="0.25">
      <c r="A37" s="8">
        <v>32</v>
      </c>
      <c r="B37" s="9">
        <v>21.12</v>
      </c>
      <c r="C37" s="9">
        <v>21.15</v>
      </c>
      <c r="D37" s="9">
        <v>23.11</v>
      </c>
      <c r="E37" s="10">
        <v>27.5</v>
      </c>
      <c r="F37" s="9">
        <v>35.4</v>
      </c>
      <c r="G37" s="9">
        <v>47.11</v>
      </c>
      <c r="H37" s="9">
        <v>62.61</v>
      </c>
      <c r="I37" s="9">
        <f>I36+0.2</f>
        <v>80.44</v>
      </c>
      <c r="J37" s="11">
        <v>100</v>
      </c>
    </row>
    <row r="38" spans="1:10" x14ac:dyDescent="0.25">
      <c r="A38" s="8">
        <v>33</v>
      </c>
      <c r="B38" s="9">
        <v>21.94</v>
      </c>
      <c r="C38" s="9">
        <v>21.97</v>
      </c>
      <c r="D38" s="9">
        <v>23.9</v>
      </c>
      <c r="E38" s="10">
        <v>28.26</v>
      </c>
      <c r="F38" s="9">
        <v>36.07</v>
      </c>
      <c r="G38" s="9">
        <v>47.86</v>
      </c>
      <c r="H38" s="9">
        <v>63</v>
      </c>
      <c r="I38" s="9">
        <v>80.64</v>
      </c>
      <c r="J38" s="11">
        <v>100</v>
      </c>
    </row>
    <row r="39" spans="1:10" x14ac:dyDescent="0.25">
      <c r="A39" s="8">
        <v>34</v>
      </c>
      <c r="B39" s="9">
        <v>22.78</v>
      </c>
      <c r="C39" s="9">
        <v>22.8</v>
      </c>
      <c r="D39" s="9">
        <v>24.73</v>
      </c>
      <c r="E39" s="10">
        <v>29.03</v>
      </c>
      <c r="F39" s="9">
        <v>36.76</v>
      </c>
      <c r="G39" s="9">
        <v>48.42</v>
      </c>
      <c r="H39" s="9">
        <v>63.4</v>
      </c>
      <c r="I39" s="9">
        <v>80.849999999999994</v>
      </c>
      <c r="J39" s="11">
        <v>100</v>
      </c>
    </row>
    <row r="40" spans="1:10" x14ac:dyDescent="0.25">
      <c r="A40" s="8">
        <v>35</v>
      </c>
      <c r="B40" s="9">
        <v>23.62</v>
      </c>
      <c r="C40" s="9">
        <v>23.64</v>
      </c>
      <c r="D40" s="9">
        <v>25.55</v>
      </c>
      <c r="E40" s="10">
        <v>29.8</v>
      </c>
      <c r="F40" s="9">
        <v>37.450000000000003</v>
      </c>
      <c r="G40" s="9">
        <v>48.98</v>
      </c>
      <c r="H40" s="9">
        <v>63.8</v>
      </c>
      <c r="I40" s="9">
        <v>81.06</v>
      </c>
      <c r="J40" s="11">
        <v>100</v>
      </c>
    </row>
    <row r="41" spans="1:10" s="14" customFormat="1" x14ac:dyDescent="0.25">
      <c r="A41" s="12">
        <v>36</v>
      </c>
      <c r="B41" s="10">
        <v>24.48</v>
      </c>
      <c r="C41" s="10">
        <v>24.5</v>
      </c>
      <c r="D41" s="10">
        <v>26.38</v>
      </c>
      <c r="E41" s="10">
        <v>30.59</v>
      </c>
      <c r="F41" s="10">
        <v>38.15</v>
      </c>
      <c r="G41" s="10">
        <v>49.55</v>
      </c>
      <c r="H41" s="10">
        <v>64.2</v>
      </c>
      <c r="I41" s="10">
        <v>81.27</v>
      </c>
      <c r="J41" s="13">
        <v>100</v>
      </c>
    </row>
    <row r="42" spans="1:10" x14ac:dyDescent="0.25">
      <c r="A42" s="8">
        <v>37</v>
      </c>
      <c r="B42" s="9">
        <v>25.34</v>
      </c>
      <c r="C42" s="9">
        <v>25.34</v>
      </c>
      <c r="D42" s="9">
        <v>27.23</v>
      </c>
      <c r="E42" s="10">
        <v>31.38</v>
      </c>
      <c r="F42" s="9">
        <v>38.86</v>
      </c>
      <c r="G42" s="9">
        <v>50.11</v>
      </c>
      <c r="H42" s="9">
        <v>64.61</v>
      </c>
      <c r="I42" s="9">
        <v>81.48</v>
      </c>
      <c r="J42" s="11">
        <v>100</v>
      </c>
    </row>
    <row r="43" spans="1:10" x14ac:dyDescent="0.25">
      <c r="A43" s="8">
        <v>38</v>
      </c>
      <c r="B43" s="9">
        <v>26.22</v>
      </c>
      <c r="C43" s="9">
        <v>26.24</v>
      </c>
      <c r="D43" s="9">
        <v>28.08</v>
      </c>
      <c r="E43" s="10">
        <v>32.19</v>
      </c>
      <c r="F43" s="9">
        <v>39.57</v>
      </c>
      <c r="G43" s="9">
        <v>50.71</v>
      </c>
      <c r="H43" s="9">
        <v>65.03</v>
      </c>
      <c r="I43" s="9">
        <v>81.7</v>
      </c>
      <c r="J43" s="11">
        <v>100</v>
      </c>
    </row>
    <row r="44" spans="1:10" x14ac:dyDescent="0.25">
      <c r="A44" s="8">
        <v>39</v>
      </c>
      <c r="B44" s="9">
        <v>27.1</v>
      </c>
      <c r="C44" s="9">
        <v>27.12</v>
      </c>
      <c r="D44" s="9">
        <v>28.94</v>
      </c>
      <c r="E44" s="10">
        <v>33</v>
      </c>
      <c r="F44" s="9">
        <v>40.299999999999997</v>
      </c>
      <c r="G44" s="9">
        <v>51.3</v>
      </c>
      <c r="H44" s="9">
        <v>65.45</v>
      </c>
      <c r="I44" s="9">
        <v>81.92</v>
      </c>
      <c r="J44" s="11">
        <v>100</v>
      </c>
    </row>
    <row r="45" spans="1:10" x14ac:dyDescent="0.25">
      <c r="A45" s="8">
        <v>40</v>
      </c>
      <c r="B45" s="9">
        <v>28</v>
      </c>
      <c r="C45" s="9">
        <v>28.02</v>
      </c>
      <c r="D45" s="9">
        <v>29.81</v>
      </c>
      <c r="E45" s="10">
        <v>33.82</v>
      </c>
      <c r="F45" s="9">
        <v>41.03</v>
      </c>
      <c r="G45" s="9">
        <v>51.9</v>
      </c>
      <c r="H45" s="9">
        <v>65.87</v>
      </c>
      <c r="I45" s="9">
        <v>82.14</v>
      </c>
      <c r="J45" s="11">
        <v>100</v>
      </c>
    </row>
    <row r="46" spans="1:10" x14ac:dyDescent="0.25">
      <c r="A46" s="8">
        <v>41</v>
      </c>
      <c r="B46" s="9">
        <v>28.9</v>
      </c>
      <c r="C46" s="9">
        <v>28.92</v>
      </c>
      <c r="D46" s="9">
        <v>30.7</v>
      </c>
      <c r="E46" s="10">
        <v>34.659999999999997</v>
      </c>
      <c r="F46" s="9">
        <v>41.77</v>
      </c>
      <c r="G46" s="9">
        <v>52.51</v>
      </c>
      <c r="H46" s="9">
        <v>66.3</v>
      </c>
      <c r="I46" s="9">
        <v>82.37</v>
      </c>
      <c r="J46" s="11">
        <v>100</v>
      </c>
    </row>
    <row r="47" spans="1:10" x14ac:dyDescent="0.25">
      <c r="A47" s="8">
        <v>42</v>
      </c>
      <c r="B47" s="9">
        <v>29.82</v>
      </c>
      <c r="C47" s="9">
        <v>29.84</v>
      </c>
      <c r="D47" s="9">
        <v>31.59</v>
      </c>
      <c r="E47" s="10">
        <v>35.5</v>
      </c>
      <c r="F47" s="9">
        <v>42.52</v>
      </c>
      <c r="G47" s="9">
        <v>53.12</v>
      </c>
      <c r="H47" s="9">
        <v>66.73</v>
      </c>
      <c r="I47" s="9">
        <v>82.6</v>
      </c>
      <c r="J47" s="11">
        <v>100</v>
      </c>
    </row>
    <row r="48" spans="1:10" x14ac:dyDescent="0.25">
      <c r="A48" s="8">
        <v>43</v>
      </c>
      <c r="B48" s="9">
        <v>30.74</v>
      </c>
      <c r="C48" s="9">
        <v>30.76</v>
      </c>
      <c r="D48" s="9">
        <v>32.49</v>
      </c>
      <c r="E48" s="10">
        <v>36.35</v>
      </c>
      <c r="F48" s="9">
        <v>43.28</v>
      </c>
      <c r="G48" s="9">
        <v>53.74</v>
      </c>
      <c r="H48" s="9">
        <v>67.17</v>
      </c>
      <c r="I48" s="9">
        <v>82.83</v>
      </c>
      <c r="J48" s="11">
        <v>100</v>
      </c>
    </row>
    <row r="49" spans="1:10" x14ac:dyDescent="0.25">
      <c r="A49" s="8">
        <v>44</v>
      </c>
      <c r="B49" s="9">
        <v>31.68</v>
      </c>
      <c r="C49" s="9">
        <v>31.7</v>
      </c>
      <c r="D49" s="9">
        <v>33.4</v>
      </c>
      <c r="E49" s="10">
        <v>37.21</v>
      </c>
      <c r="F49" s="9">
        <v>44.05</v>
      </c>
      <c r="G49" s="9">
        <v>54.36</v>
      </c>
      <c r="H49" s="9">
        <v>67.61</v>
      </c>
      <c r="I49" s="9">
        <v>83.06</v>
      </c>
      <c r="J49" s="11">
        <v>100</v>
      </c>
    </row>
    <row r="50" spans="1:10" x14ac:dyDescent="0.25">
      <c r="A50" s="8">
        <v>45</v>
      </c>
      <c r="B50" s="9">
        <v>32.619999999999997</v>
      </c>
      <c r="C50" s="9">
        <v>32.64</v>
      </c>
      <c r="D50" s="9">
        <v>34.32</v>
      </c>
      <c r="E50" s="10">
        <v>38.08</v>
      </c>
      <c r="F50" s="9">
        <v>44.82</v>
      </c>
      <c r="G50" s="9">
        <v>54.99</v>
      </c>
      <c r="H50" s="9">
        <v>68.06</v>
      </c>
      <c r="I50" s="9">
        <v>83.29</v>
      </c>
      <c r="J50" s="11">
        <v>100</v>
      </c>
    </row>
    <row r="51" spans="1:10" x14ac:dyDescent="0.25">
      <c r="A51" s="8">
        <v>46</v>
      </c>
      <c r="B51" s="9">
        <v>33.58</v>
      </c>
      <c r="C51" s="9">
        <v>33.6</v>
      </c>
      <c r="D51" s="9">
        <v>35.25</v>
      </c>
      <c r="E51" s="10">
        <v>38.950000000000003</v>
      </c>
      <c r="F51" s="9">
        <v>45.6</v>
      </c>
      <c r="G51" s="9">
        <v>55.63</v>
      </c>
      <c r="H51" s="9">
        <v>68.510000000000005</v>
      </c>
      <c r="I51" s="9">
        <v>83.53</v>
      </c>
      <c r="J51" s="11">
        <v>100</v>
      </c>
    </row>
    <row r="52" spans="1:10" x14ac:dyDescent="0.25">
      <c r="A52" s="8">
        <v>47</v>
      </c>
      <c r="B52" s="9">
        <v>34.54</v>
      </c>
      <c r="C52" s="9">
        <v>34.56</v>
      </c>
      <c r="D52" s="9">
        <v>26.19</v>
      </c>
      <c r="E52" s="10">
        <v>39.840000000000003</v>
      </c>
      <c r="F52" s="9">
        <v>46.39</v>
      </c>
      <c r="G52" s="9">
        <v>56.23</v>
      </c>
      <c r="H52" s="9">
        <v>68.97</v>
      </c>
      <c r="I52" s="9">
        <v>83.77</v>
      </c>
      <c r="J52" s="11">
        <v>100</v>
      </c>
    </row>
    <row r="53" spans="1:10" x14ac:dyDescent="0.25">
      <c r="A53" s="8">
        <v>48</v>
      </c>
      <c r="B53" s="9">
        <v>35.520000000000003</v>
      </c>
      <c r="C53" s="9">
        <v>35.54</v>
      </c>
      <c r="D53" s="9">
        <v>27.14</v>
      </c>
      <c r="E53" s="10">
        <v>40.74</v>
      </c>
      <c r="F53" s="9">
        <v>47.19</v>
      </c>
      <c r="G53" s="9">
        <v>56.93</v>
      </c>
      <c r="H53" s="9">
        <v>69.430000000000007</v>
      </c>
      <c r="I53" s="9">
        <v>84.01</v>
      </c>
      <c r="J53" s="11">
        <v>100</v>
      </c>
    </row>
    <row r="54" spans="1:10" x14ac:dyDescent="0.25">
      <c r="A54" s="8">
        <v>49</v>
      </c>
      <c r="B54" s="9">
        <v>36.5</v>
      </c>
      <c r="C54" s="9">
        <v>36.520000000000003</v>
      </c>
      <c r="D54" s="9">
        <v>38.1</v>
      </c>
      <c r="E54" s="10">
        <v>41.64</v>
      </c>
      <c r="F54" s="9">
        <v>48</v>
      </c>
      <c r="G54" s="9">
        <v>57.59</v>
      </c>
      <c r="H54" s="9">
        <v>69.900000000000006</v>
      </c>
      <c r="I54" s="9">
        <v>84.25</v>
      </c>
      <c r="J54" s="11">
        <v>100</v>
      </c>
    </row>
    <row r="55" spans="1:10" x14ac:dyDescent="0.25">
      <c r="A55" s="8">
        <v>50</v>
      </c>
      <c r="B55" s="9">
        <v>37.5</v>
      </c>
      <c r="C55" s="9">
        <v>37.520000000000003</v>
      </c>
      <c r="D55" s="9">
        <v>39.07</v>
      </c>
      <c r="E55" s="10">
        <v>42.56</v>
      </c>
      <c r="F55" s="9">
        <v>48.81</v>
      </c>
      <c r="G55" s="9">
        <v>58.25</v>
      </c>
      <c r="H55" s="9">
        <v>70.37</v>
      </c>
      <c r="I55" s="9">
        <v>84.5</v>
      </c>
      <c r="J55" s="11">
        <v>100</v>
      </c>
    </row>
    <row r="56" spans="1:10" x14ac:dyDescent="0.25">
      <c r="A56" s="8">
        <v>51</v>
      </c>
      <c r="B56" s="9">
        <v>38.5</v>
      </c>
      <c r="C56" s="9">
        <v>38.520000000000003</v>
      </c>
      <c r="D56" s="9">
        <v>40.049999999999997</v>
      </c>
      <c r="E56" s="10">
        <v>43.48</v>
      </c>
      <c r="F56" s="9">
        <v>49.63</v>
      </c>
      <c r="G56" s="9">
        <v>58.92</v>
      </c>
      <c r="H56" s="9">
        <v>70.849999999999994</v>
      </c>
      <c r="I56" s="9">
        <v>84.75</v>
      </c>
      <c r="J56" s="11">
        <v>100</v>
      </c>
    </row>
    <row r="57" spans="1:10" x14ac:dyDescent="0.25">
      <c r="A57" s="8">
        <v>52</v>
      </c>
      <c r="B57" s="9">
        <v>39.520000000000003</v>
      </c>
      <c r="C57" s="9">
        <v>39.53</v>
      </c>
      <c r="D57" s="9">
        <v>41.04</v>
      </c>
      <c r="E57" s="10">
        <v>44.41</v>
      </c>
      <c r="F57" s="9">
        <v>50.46</v>
      </c>
      <c r="G57" s="9">
        <v>59.6</v>
      </c>
      <c r="H57" s="9">
        <v>71.33</v>
      </c>
      <c r="I57" s="9">
        <v>85</v>
      </c>
      <c r="J57" s="11">
        <v>100</v>
      </c>
    </row>
    <row r="58" spans="1:10" x14ac:dyDescent="0.25">
      <c r="A58" s="8">
        <v>53</v>
      </c>
      <c r="B58" s="9">
        <v>40.54</v>
      </c>
      <c r="C58" s="9">
        <v>40.56</v>
      </c>
      <c r="D58" s="9">
        <v>42.04</v>
      </c>
      <c r="E58" s="10">
        <v>45.35</v>
      </c>
      <c r="F58" s="9">
        <v>51.3</v>
      </c>
      <c r="G58" s="9">
        <v>60.28</v>
      </c>
      <c r="H58" s="9">
        <v>71.819999999999993</v>
      </c>
      <c r="I58" s="9">
        <v>85.25</v>
      </c>
      <c r="J58" s="11">
        <v>100</v>
      </c>
    </row>
    <row r="59" spans="1:10" x14ac:dyDescent="0.25">
      <c r="A59" s="8">
        <v>54</v>
      </c>
      <c r="B59" s="9">
        <v>41.58</v>
      </c>
      <c r="C59" s="9">
        <v>41.59</v>
      </c>
      <c r="D59" s="9">
        <v>43.05</v>
      </c>
      <c r="E59" s="10">
        <v>46.3</v>
      </c>
      <c r="F59" s="9">
        <v>52.15</v>
      </c>
      <c r="G59" s="9">
        <v>60.97</v>
      </c>
      <c r="H59" s="9">
        <v>72.31</v>
      </c>
      <c r="I59" s="9">
        <v>85.51</v>
      </c>
      <c r="J59" s="11">
        <v>100</v>
      </c>
    </row>
    <row r="60" spans="1:10" x14ac:dyDescent="0.25">
      <c r="A60" s="8">
        <v>55</v>
      </c>
      <c r="B60" s="9">
        <v>42.62</v>
      </c>
      <c r="C60" s="9">
        <v>42.64</v>
      </c>
      <c r="D60" s="9">
        <v>44.07</v>
      </c>
      <c r="E60" s="10">
        <v>47.26</v>
      </c>
      <c r="F60" s="9">
        <v>53.01</v>
      </c>
      <c r="G60" s="9">
        <v>61.67</v>
      </c>
      <c r="H60" s="9">
        <v>72.8</v>
      </c>
      <c r="I60" s="9">
        <v>85.77</v>
      </c>
      <c r="J60" s="11">
        <v>100</v>
      </c>
    </row>
    <row r="61" spans="1:10" x14ac:dyDescent="0.25">
      <c r="A61" s="8">
        <v>56</v>
      </c>
      <c r="B61" s="9">
        <v>43.68</v>
      </c>
      <c r="C61" s="9">
        <v>43.69</v>
      </c>
      <c r="D61" s="9">
        <v>45.1</v>
      </c>
      <c r="E61" s="10">
        <v>48.24</v>
      </c>
      <c r="F61" s="9">
        <v>53.87</v>
      </c>
      <c r="G61" s="9">
        <v>62.39</v>
      </c>
      <c r="H61" s="9">
        <v>73.3</v>
      </c>
      <c r="I61" s="9">
        <v>86.03</v>
      </c>
      <c r="J61" s="11">
        <v>100</v>
      </c>
    </row>
    <row r="62" spans="1:10" x14ac:dyDescent="0.25">
      <c r="A62" s="8">
        <v>57</v>
      </c>
      <c r="B62" s="9">
        <v>44.74</v>
      </c>
      <c r="C62" s="9">
        <v>44.76</v>
      </c>
      <c r="D62" s="9">
        <v>46.14</v>
      </c>
      <c r="E62" s="10">
        <v>49.22</v>
      </c>
      <c r="F62" s="9">
        <v>54.74</v>
      </c>
      <c r="G62" s="9">
        <v>63.09</v>
      </c>
      <c r="H62" s="9">
        <v>73.81</v>
      </c>
      <c r="I62" s="9">
        <v>86.29</v>
      </c>
      <c r="J62" s="11">
        <v>100</v>
      </c>
    </row>
    <row r="63" spans="1:10" x14ac:dyDescent="0.25">
      <c r="A63" s="8">
        <v>58</v>
      </c>
      <c r="B63" s="9">
        <v>45.82</v>
      </c>
      <c r="C63" s="9">
        <v>45.83</v>
      </c>
      <c r="D63" s="9">
        <v>47.19</v>
      </c>
      <c r="E63" s="10">
        <v>50.2</v>
      </c>
      <c r="F63" s="9">
        <v>55.62</v>
      </c>
      <c r="G63" s="9">
        <v>63.81</v>
      </c>
      <c r="H63" s="9">
        <v>74.319999999999993</v>
      </c>
      <c r="I63" s="9">
        <v>86.56</v>
      </c>
      <c r="J63" s="11">
        <v>100</v>
      </c>
    </row>
    <row r="64" spans="1:10" x14ac:dyDescent="0.25">
      <c r="A64" s="8">
        <v>59</v>
      </c>
      <c r="B64" s="9">
        <v>46.9</v>
      </c>
      <c r="C64" s="9">
        <v>46.92</v>
      </c>
      <c r="D64" s="9">
        <v>48.25</v>
      </c>
      <c r="E64" s="10">
        <v>51.2</v>
      </c>
      <c r="F64" s="9">
        <v>56.51</v>
      </c>
      <c r="G64" s="9">
        <v>64.53</v>
      </c>
      <c r="H64" s="9">
        <v>74.83</v>
      </c>
      <c r="I64" s="9">
        <v>86.83</v>
      </c>
      <c r="J64" s="11">
        <v>100</v>
      </c>
    </row>
    <row r="65" spans="1:10" x14ac:dyDescent="0.25">
      <c r="A65" s="8">
        <v>60</v>
      </c>
      <c r="B65" s="9">
        <v>48</v>
      </c>
      <c r="C65" s="9">
        <v>48.01</v>
      </c>
      <c r="D65" s="9">
        <v>49.32</v>
      </c>
      <c r="E65" s="10">
        <v>52.2</v>
      </c>
      <c r="F65" s="9">
        <v>57.41</v>
      </c>
      <c r="G65" s="9">
        <v>65.260000000000005</v>
      </c>
      <c r="H65" s="9">
        <v>75.349999999999994</v>
      </c>
      <c r="I65" s="9">
        <v>87.1</v>
      </c>
      <c r="J65" s="11">
        <v>100</v>
      </c>
    </row>
    <row r="66" spans="1:10" x14ac:dyDescent="0.25">
      <c r="A66" s="8">
        <v>61</v>
      </c>
      <c r="B66" s="9">
        <v>49.1</v>
      </c>
      <c r="C66" s="9">
        <v>49.12</v>
      </c>
      <c r="D66" s="9">
        <v>50.39</v>
      </c>
      <c r="E66" s="10">
        <v>53.22</v>
      </c>
      <c r="F66" s="9">
        <v>58.32</v>
      </c>
      <c r="G66" s="9">
        <v>66</v>
      </c>
      <c r="H66" s="9">
        <v>75.87</v>
      </c>
      <c r="I66" s="9">
        <v>87.38</v>
      </c>
      <c r="J66" s="11">
        <v>100</v>
      </c>
    </row>
    <row r="67" spans="1:10" x14ac:dyDescent="0.25">
      <c r="A67" s="8">
        <v>62</v>
      </c>
      <c r="B67" s="9">
        <v>50.22</v>
      </c>
      <c r="C67" s="9">
        <v>50.23</v>
      </c>
      <c r="D67" s="9">
        <v>51.47</v>
      </c>
      <c r="E67" s="10">
        <v>54.25</v>
      </c>
      <c r="F67" s="9">
        <v>58.23</v>
      </c>
      <c r="G67" s="9">
        <v>66.75</v>
      </c>
      <c r="H67" s="9">
        <v>76.400000000000006</v>
      </c>
      <c r="I67" s="9">
        <v>87.66</v>
      </c>
      <c r="J67" s="11">
        <v>100</v>
      </c>
    </row>
    <row r="68" spans="1:10" x14ac:dyDescent="0.25">
      <c r="A68" s="8">
        <v>63</v>
      </c>
      <c r="B68" s="9">
        <v>51.34</v>
      </c>
      <c r="C68" s="9">
        <v>51.26</v>
      </c>
      <c r="D68" s="9">
        <v>52.57</v>
      </c>
      <c r="E68" s="10">
        <v>55.28</v>
      </c>
      <c r="F68" s="9">
        <v>60.15</v>
      </c>
      <c r="G68" s="9">
        <v>67.5</v>
      </c>
      <c r="H68" s="9">
        <v>76.94</v>
      </c>
      <c r="I68" s="9">
        <v>87.94</v>
      </c>
      <c r="J68" s="11">
        <v>100</v>
      </c>
    </row>
    <row r="69" spans="1:10" x14ac:dyDescent="0.25">
      <c r="A69" s="8">
        <v>64</v>
      </c>
      <c r="B69" s="9">
        <v>52.48</v>
      </c>
      <c r="C69" s="9">
        <v>52.49</v>
      </c>
      <c r="D69" s="9">
        <v>53.68</v>
      </c>
      <c r="E69" s="10">
        <v>56.32</v>
      </c>
      <c r="F69" s="9">
        <v>61.08</v>
      </c>
      <c r="G69" s="9">
        <v>68.260000000000005</v>
      </c>
      <c r="H69" s="9">
        <v>77.48</v>
      </c>
      <c r="I69" s="9">
        <v>88.22</v>
      </c>
      <c r="J69" s="11">
        <v>100</v>
      </c>
    </row>
    <row r="70" spans="1:10" x14ac:dyDescent="0.25">
      <c r="A70" s="8">
        <v>65</v>
      </c>
      <c r="B70" s="9">
        <v>53.62</v>
      </c>
      <c r="C70" s="9">
        <v>53.64</v>
      </c>
      <c r="D70" s="9">
        <v>54.8</v>
      </c>
      <c r="E70" s="10">
        <v>57.38</v>
      </c>
      <c r="F70" s="9">
        <v>62.02</v>
      </c>
      <c r="G70" s="9">
        <v>69.02</v>
      </c>
      <c r="H70" s="9">
        <v>78.02</v>
      </c>
      <c r="I70" s="9">
        <v>88.5</v>
      </c>
      <c r="J70" s="11">
        <v>100</v>
      </c>
    </row>
    <row r="71" spans="1:10" x14ac:dyDescent="0.25">
      <c r="A71" s="8">
        <v>66</v>
      </c>
      <c r="B71" s="9">
        <v>54.78</v>
      </c>
      <c r="C71" s="9">
        <v>54.79</v>
      </c>
      <c r="D71" s="9">
        <v>55.93</v>
      </c>
      <c r="E71" s="10">
        <v>58.44</v>
      </c>
      <c r="F71" s="9">
        <v>62.96</v>
      </c>
      <c r="G71" s="9">
        <v>69.790000000000006</v>
      </c>
      <c r="H71" s="9">
        <v>78.569999999999993</v>
      </c>
      <c r="I71" s="9">
        <v>88.79</v>
      </c>
      <c r="J71" s="11">
        <v>100</v>
      </c>
    </row>
    <row r="72" spans="1:10" x14ac:dyDescent="0.25">
      <c r="A72" s="8">
        <v>67</v>
      </c>
      <c r="B72" s="9">
        <v>55.94</v>
      </c>
      <c r="C72" s="9">
        <v>55.95</v>
      </c>
      <c r="D72" s="9">
        <v>57.06</v>
      </c>
      <c r="E72" s="10">
        <v>59.51</v>
      </c>
      <c r="F72" s="9">
        <v>63.92</v>
      </c>
      <c r="G72" s="9">
        <v>70.569999999999993</v>
      </c>
      <c r="H72" s="9">
        <v>79.12</v>
      </c>
      <c r="I72" s="9">
        <v>89.08</v>
      </c>
      <c r="J72" s="11">
        <v>100</v>
      </c>
    </row>
    <row r="73" spans="1:10" x14ac:dyDescent="0.25">
      <c r="A73" s="8">
        <v>68</v>
      </c>
      <c r="B73" s="9">
        <v>57.12</v>
      </c>
      <c r="C73" s="9">
        <v>57.13</v>
      </c>
      <c r="D73" s="9">
        <v>58.2</v>
      </c>
      <c r="E73" s="10">
        <v>60.59</v>
      </c>
      <c r="F73" s="9">
        <v>64.88</v>
      </c>
      <c r="G73" s="9">
        <v>71.36</v>
      </c>
      <c r="H73" s="9">
        <v>79.63</v>
      </c>
      <c r="I73" s="9">
        <v>89.37</v>
      </c>
      <c r="J73" s="11">
        <v>100</v>
      </c>
    </row>
    <row r="74" spans="1:10" x14ac:dyDescent="0.25">
      <c r="A74" s="8">
        <v>69</v>
      </c>
      <c r="B74" s="9">
        <v>58.3</v>
      </c>
      <c r="C74" s="9">
        <v>58.31</v>
      </c>
      <c r="D74" s="9">
        <v>59.36</v>
      </c>
      <c r="E74" s="10">
        <v>61.68</v>
      </c>
      <c r="F74" s="9">
        <v>65.05</v>
      </c>
      <c r="G74" s="9">
        <v>72.150000000000006</v>
      </c>
      <c r="H74" s="9">
        <v>80.239999999999995</v>
      </c>
      <c r="I74" s="9">
        <v>89.66</v>
      </c>
      <c r="J74" s="11">
        <v>100</v>
      </c>
    </row>
    <row r="75" spans="1:10" x14ac:dyDescent="0.25">
      <c r="A75" s="8">
        <v>70</v>
      </c>
      <c r="B75" s="9">
        <v>59.5</v>
      </c>
      <c r="C75" s="9">
        <v>59.51</v>
      </c>
      <c r="D75" s="9">
        <v>60.52</v>
      </c>
      <c r="E75" s="10">
        <v>62.78</v>
      </c>
      <c r="F75" s="9">
        <v>66.83</v>
      </c>
      <c r="G75" s="9">
        <v>72.95</v>
      </c>
      <c r="H75" s="9">
        <v>80.8</v>
      </c>
      <c r="I75" s="9">
        <v>89.69</v>
      </c>
      <c r="J75" s="11">
        <v>100</v>
      </c>
    </row>
    <row r="76" spans="1:10" x14ac:dyDescent="0.25">
      <c r="A76" s="8">
        <v>71</v>
      </c>
      <c r="B76" s="9">
        <v>60.7</v>
      </c>
      <c r="C76" s="9">
        <v>60.71</v>
      </c>
      <c r="D76" s="9">
        <v>61.7</v>
      </c>
      <c r="E76" s="10">
        <v>63.88</v>
      </c>
      <c r="F76" s="9">
        <v>67.819999999999993</v>
      </c>
      <c r="G76" s="9">
        <v>73.75</v>
      </c>
      <c r="H76" s="9">
        <v>81.37</v>
      </c>
      <c r="I76" s="9">
        <v>90.26</v>
      </c>
      <c r="J76" s="11">
        <v>100</v>
      </c>
    </row>
    <row r="77" spans="1:10" x14ac:dyDescent="0.25">
      <c r="A77" s="8">
        <v>72</v>
      </c>
      <c r="B77" s="9">
        <v>61.92</v>
      </c>
      <c r="C77" s="9">
        <f t="shared" ref="C77:C84" si="0">B77+0.01</f>
        <v>61.93</v>
      </c>
      <c r="D77" s="9">
        <v>62.88</v>
      </c>
      <c r="E77" s="10">
        <v>65</v>
      </c>
      <c r="F77" s="9">
        <v>68.81</v>
      </c>
      <c r="G77" s="9">
        <v>74.56</v>
      </c>
      <c r="H77" s="9">
        <v>81.95</v>
      </c>
      <c r="I77" s="9">
        <v>90.56</v>
      </c>
      <c r="J77" s="11">
        <v>100</v>
      </c>
    </row>
    <row r="78" spans="1:10" x14ac:dyDescent="0.25">
      <c r="A78" s="8">
        <v>73</v>
      </c>
      <c r="B78" s="9">
        <v>63.14</v>
      </c>
      <c r="C78" s="9">
        <f t="shared" si="0"/>
        <v>63.15</v>
      </c>
      <c r="D78" s="9">
        <v>64.08</v>
      </c>
      <c r="E78" s="10">
        <v>66.13</v>
      </c>
      <c r="F78" s="9">
        <v>69.81</v>
      </c>
      <c r="G78" s="9">
        <v>75.38</v>
      </c>
      <c r="H78" s="9">
        <v>82.53</v>
      </c>
      <c r="I78" s="9">
        <v>90.85</v>
      </c>
      <c r="J78" s="11">
        <v>100</v>
      </c>
    </row>
    <row r="79" spans="1:10" x14ac:dyDescent="0.25">
      <c r="A79" s="8">
        <v>74</v>
      </c>
      <c r="B79" s="9">
        <v>64.38</v>
      </c>
      <c r="C79" s="9">
        <f t="shared" si="0"/>
        <v>64.39</v>
      </c>
      <c r="D79" s="9">
        <v>65.28</v>
      </c>
      <c r="E79" s="10">
        <v>67.27</v>
      </c>
      <c r="F79" s="9">
        <v>70.83</v>
      </c>
      <c r="G79" s="9">
        <v>76.209999999999994</v>
      </c>
      <c r="H79" s="9">
        <v>83.12</v>
      </c>
      <c r="I79" s="9">
        <v>91.17</v>
      </c>
      <c r="J79" s="11">
        <v>100</v>
      </c>
    </row>
    <row r="80" spans="1:10" x14ac:dyDescent="0.25">
      <c r="A80" s="8">
        <v>75</v>
      </c>
      <c r="B80" s="9">
        <v>65.62</v>
      </c>
      <c r="C80" s="9">
        <f t="shared" si="0"/>
        <v>65.63000000000001</v>
      </c>
      <c r="D80" s="9">
        <v>66.489999999999995</v>
      </c>
      <c r="E80" s="10">
        <v>68.41</v>
      </c>
      <c r="F80" s="9">
        <v>71.849999999999994</v>
      </c>
      <c r="G80" s="9">
        <v>77.040000000000006</v>
      </c>
      <c r="H80" s="9">
        <v>83.71</v>
      </c>
      <c r="I80" s="9">
        <v>91.47</v>
      </c>
      <c r="J80" s="11">
        <v>100</v>
      </c>
    </row>
    <row r="81" spans="1:10" x14ac:dyDescent="0.25">
      <c r="A81" s="8">
        <v>76</v>
      </c>
      <c r="B81" s="9">
        <v>66.88</v>
      </c>
      <c r="C81" s="9">
        <f t="shared" si="0"/>
        <v>66.89</v>
      </c>
      <c r="D81" s="9">
        <v>67.709999999999994</v>
      </c>
      <c r="E81" s="10">
        <v>69.569999999999993</v>
      </c>
      <c r="F81" s="9">
        <v>72.87</v>
      </c>
      <c r="G81" s="9">
        <v>77.88</v>
      </c>
      <c r="H81" s="9">
        <v>84.3</v>
      </c>
      <c r="I81" s="9">
        <v>91.78</v>
      </c>
      <c r="J81" s="11">
        <v>100</v>
      </c>
    </row>
    <row r="82" spans="1:10" x14ac:dyDescent="0.25">
      <c r="A82" s="8">
        <v>77</v>
      </c>
      <c r="B82" s="9">
        <v>68.14</v>
      </c>
      <c r="C82" s="9">
        <f t="shared" si="0"/>
        <v>68.150000000000006</v>
      </c>
      <c r="D82" s="9">
        <v>68.95</v>
      </c>
      <c r="E82" s="10">
        <v>70.73</v>
      </c>
      <c r="F82" s="9">
        <v>73.91</v>
      </c>
      <c r="G82" s="9">
        <v>78.72</v>
      </c>
      <c r="H82" s="9">
        <v>84.9</v>
      </c>
      <c r="I82" s="9">
        <v>92.1</v>
      </c>
      <c r="J82" s="11">
        <v>100</v>
      </c>
    </row>
    <row r="83" spans="1:10" x14ac:dyDescent="0.25">
      <c r="A83" s="8">
        <v>78</v>
      </c>
      <c r="B83" s="9">
        <v>69.42</v>
      </c>
      <c r="C83" s="9">
        <f t="shared" si="0"/>
        <v>69.430000000000007</v>
      </c>
      <c r="D83" s="9">
        <v>70.19</v>
      </c>
      <c r="E83" s="10">
        <v>71.900000000000006</v>
      </c>
      <c r="F83" s="9">
        <v>74.95</v>
      </c>
      <c r="G83" s="9">
        <v>79.569999999999993</v>
      </c>
      <c r="H83" s="9">
        <v>85.5</v>
      </c>
      <c r="I83" s="9">
        <v>92.42</v>
      </c>
      <c r="J83" s="11">
        <v>100</v>
      </c>
    </row>
    <row r="84" spans="1:10" x14ac:dyDescent="0.25">
      <c r="A84" s="8">
        <v>79</v>
      </c>
      <c r="B84" s="9">
        <v>70.7</v>
      </c>
      <c r="C84" s="9">
        <f t="shared" si="0"/>
        <v>70.710000000000008</v>
      </c>
      <c r="D84" s="9">
        <v>71.44</v>
      </c>
      <c r="E84" s="10">
        <v>73.08</v>
      </c>
      <c r="F84" s="9">
        <v>76.010000000000005</v>
      </c>
      <c r="G84" s="9">
        <v>80.430000000000007</v>
      </c>
      <c r="H84" s="9">
        <v>86.11</v>
      </c>
      <c r="I84" s="9">
        <v>92.74</v>
      </c>
      <c r="J84" s="11">
        <v>100</v>
      </c>
    </row>
    <row r="85" spans="1:10" x14ac:dyDescent="0.25">
      <c r="A85" s="8">
        <v>80</v>
      </c>
      <c r="B85" s="9">
        <v>72</v>
      </c>
      <c r="C85" s="9">
        <v>73</v>
      </c>
      <c r="D85" s="9">
        <v>72.709999999999994</v>
      </c>
      <c r="E85" s="10">
        <v>74.28</v>
      </c>
      <c r="F85" s="9">
        <v>77.069999999999993</v>
      </c>
      <c r="G85" s="9">
        <v>81.3</v>
      </c>
      <c r="H85" s="9">
        <v>86.73</v>
      </c>
      <c r="I85" s="9">
        <v>93</v>
      </c>
      <c r="J85" s="11">
        <v>100</v>
      </c>
    </row>
    <row r="86" spans="1:10" x14ac:dyDescent="0.25">
      <c r="A86" s="8">
        <v>81</v>
      </c>
      <c r="B86" s="9">
        <v>73.3</v>
      </c>
      <c r="C86" s="9">
        <f>B86+0.01</f>
        <v>73.31</v>
      </c>
      <c r="D86" s="9">
        <v>73.98</v>
      </c>
      <c r="E86" s="10">
        <v>75.48</v>
      </c>
      <c r="F86" s="9">
        <v>78.14</v>
      </c>
      <c r="G86" s="9">
        <v>82.17</v>
      </c>
      <c r="H86" s="9">
        <v>87.35</v>
      </c>
      <c r="I86" s="9">
        <v>93.38</v>
      </c>
      <c r="J86" s="11">
        <v>100</v>
      </c>
    </row>
    <row r="87" spans="1:10" x14ac:dyDescent="0.25">
      <c r="A87" s="8">
        <v>82</v>
      </c>
      <c r="B87" s="9">
        <v>74.62</v>
      </c>
      <c r="C87" s="9">
        <v>74.819999999999993</v>
      </c>
      <c r="D87" s="9">
        <v>75.260000000000005</v>
      </c>
      <c r="E87" s="10">
        <v>76.069999999999993</v>
      </c>
      <c r="F87" s="9">
        <v>79.209999999999994</v>
      </c>
      <c r="G87" s="9">
        <v>83.05</v>
      </c>
      <c r="H87" s="9">
        <v>87.97</v>
      </c>
      <c r="I87" s="9">
        <v>93.7</v>
      </c>
      <c r="J87" s="11">
        <v>100</v>
      </c>
    </row>
    <row r="88" spans="1:10" x14ac:dyDescent="0.25">
      <c r="A88" s="8">
        <v>83</v>
      </c>
      <c r="B88" s="9">
        <v>75.94</v>
      </c>
      <c r="C88" s="9">
        <f>B88+0.01</f>
        <v>75.95</v>
      </c>
      <c r="D88" s="9">
        <v>76.56</v>
      </c>
      <c r="E88" s="10">
        <v>77.89</v>
      </c>
      <c r="F88" s="9">
        <v>80.3</v>
      </c>
      <c r="G88" s="9">
        <v>83.93</v>
      </c>
      <c r="H88" s="9">
        <v>88.6</v>
      </c>
      <c r="I88" s="9">
        <v>94.03</v>
      </c>
      <c r="J88" s="11">
        <v>100</v>
      </c>
    </row>
    <row r="89" spans="1:10" x14ac:dyDescent="0.25">
      <c r="A89" s="8">
        <v>84</v>
      </c>
      <c r="B89" s="9">
        <v>77.48</v>
      </c>
      <c r="C89" s="9">
        <v>77.28</v>
      </c>
      <c r="D89" s="9">
        <v>77.849999999999994</v>
      </c>
      <c r="E89" s="10">
        <v>79.12</v>
      </c>
      <c r="F89" s="9">
        <v>81.39</v>
      </c>
      <c r="G89" s="9">
        <v>84.02</v>
      </c>
      <c r="H89" s="9">
        <v>89.23</v>
      </c>
      <c r="I89" s="9">
        <v>94.36</v>
      </c>
      <c r="J89" s="11">
        <v>100</v>
      </c>
    </row>
    <row r="90" spans="1:10" x14ac:dyDescent="0.25">
      <c r="A90" s="8">
        <v>85</v>
      </c>
      <c r="B90" s="9">
        <v>78.62</v>
      </c>
      <c r="C90" s="9">
        <f>B90+0.01</f>
        <v>78.63000000000001</v>
      </c>
      <c r="D90" s="9">
        <v>79.16</v>
      </c>
      <c r="E90" s="10">
        <v>80.349999999999994</v>
      </c>
      <c r="F90" s="9">
        <v>82.49</v>
      </c>
      <c r="G90" s="9">
        <v>85.72</v>
      </c>
      <c r="H90" s="9">
        <v>89.87</v>
      </c>
      <c r="I90" s="9">
        <v>94.7</v>
      </c>
      <c r="J90" s="11">
        <v>100</v>
      </c>
    </row>
    <row r="91" spans="1:10" x14ac:dyDescent="0.25">
      <c r="A91" s="8">
        <v>86</v>
      </c>
      <c r="B91" s="9">
        <v>79.98</v>
      </c>
      <c r="C91" s="9">
        <v>79.98</v>
      </c>
      <c r="D91" s="9">
        <v>80.48</v>
      </c>
      <c r="E91" s="10">
        <v>81.599999999999994</v>
      </c>
      <c r="F91" s="9">
        <v>83.6</v>
      </c>
      <c r="G91" s="9">
        <v>86.63</v>
      </c>
      <c r="H91" s="9">
        <v>90.51</v>
      </c>
      <c r="I91" s="9">
        <v>95.04</v>
      </c>
      <c r="J91" s="11">
        <v>100</v>
      </c>
    </row>
    <row r="92" spans="1:10" x14ac:dyDescent="0.25">
      <c r="A92" s="8">
        <v>87</v>
      </c>
      <c r="B92" s="9">
        <v>81.34</v>
      </c>
      <c r="C92" s="9">
        <f>B92+0.01</f>
        <v>81.350000000000009</v>
      </c>
      <c r="D92" s="9">
        <v>81.819999999999993</v>
      </c>
      <c r="E92" s="10">
        <v>82.85</v>
      </c>
      <c r="F92" s="9">
        <v>84.72</v>
      </c>
      <c r="G92" s="9">
        <v>87.54</v>
      </c>
      <c r="H92" s="9">
        <v>91.16</v>
      </c>
      <c r="I92" s="9">
        <v>95.38</v>
      </c>
      <c r="J92" s="11">
        <v>100</v>
      </c>
    </row>
    <row r="93" spans="1:10" x14ac:dyDescent="0.25">
      <c r="A93" s="8">
        <v>88</v>
      </c>
      <c r="B93" s="9">
        <v>82.72</v>
      </c>
      <c r="C93" s="9">
        <f>B93+0.01</f>
        <v>82.73</v>
      </c>
      <c r="D93" s="9">
        <v>83.16</v>
      </c>
      <c r="E93" s="10">
        <v>84.12</v>
      </c>
      <c r="F93" s="9">
        <v>85.85</v>
      </c>
      <c r="G93" s="9">
        <v>88.46</v>
      </c>
      <c r="H93" s="9">
        <v>91.81</v>
      </c>
      <c r="I93" s="9">
        <v>95.72</v>
      </c>
      <c r="J93" s="11">
        <v>100</v>
      </c>
    </row>
    <row r="94" spans="1:10" x14ac:dyDescent="0.25">
      <c r="A94" s="8">
        <v>89</v>
      </c>
      <c r="B94" s="9">
        <v>84.1</v>
      </c>
      <c r="C94" s="9">
        <f>B94+0.01</f>
        <v>84.11</v>
      </c>
      <c r="D94" s="9">
        <v>84.51</v>
      </c>
      <c r="E94" s="10">
        <v>85.39</v>
      </c>
      <c r="F94" s="9">
        <v>86.93</v>
      </c>
      <c r="G94" s="9">
        <v>89.38</v>
      </c>
      <c r="H94" s="9">
        <v>92.47</v>
      </c>
      <c r="I94" s="9">
        <v>96.05</v>
      </c>
      <c r="J94" s="11">
        <v>100</v>
      </c>
    </row>
    <row r="95" spans="1:10" x14ac:dyDescent="0.25">
      <c r="A95" s="8">
        <v>90</v>
      </c>
      <c r="B95" s="9">
        <v>85.5</v>
      </c>
      <c r="C95" s="9">
        <f t="shared" ref="C95:C104" si="1">B95</f>
        <v>85.5</v>
      </c>
      <c r="D95" s="9">
        <v>85.87</v>
      </c>
      <c r="E95" s="10">
        <v>86.67</v>
      </c>
      <c r="F95" s="9">
        <v>88.12</v>
      </c>
      <c r="G95" s="9">
        <v>90.31</v>
      </c>
      <c r="H95" s="9">
        <v>93.13</v>
      </c>
      <c r="I95" s="9">
        <v>96.4</v>
      </c>
      <c r="J95" s="11">
        <v>100</v>
      </c>
    </row>
    <row r="96" spans="1:10" x14ac:dyDescent="0.25">
      <c r="A96" s="8">
        <v>91</v>
      </c>
      <c r="B96" s="9">
        <v>86.9</v>
      </c>
      <c r="C96" s="9">
        <f t="shared" si="1"/>
        <v>86.9</v>
      </c>
      <c r="D96" s="9">
        <v>87.23</v>
      </c>
      <c r="E96" s="10">
        <v>87.96</v>
      </c>
      <c r="F96" s="9">
        <v>89.27</v>
      </c>
      <c r="G96" s="9">
        <v>91.25</v>
      </c>
      <c r="H96" s="9">
        <v>93.79</v>
      </c>
      <c r="I96" s="9">
        <v>96.75</v>
      </c>
      <c r="J96" s="11">
        <v>100</v>
      </c>
    </row>
    <row r="97" spans="1:10" x14ac:dyDescent="0.25">
      <c r="A97" s="8">
        <v>92</v>
      </c>
      <c r="B97" s="9">
        <v>88.32</v>
      </c>
      <c r="C97" s="9">
        <f t="shared" si="1"/>
        <v>88.32</v>
      </c>
      <c r="D97" s="9">
        <v>88.61</v>
      </c>
      <c r="E97" s="10">
        <v>89.26</v>
      </c>
      <c r="F97" s="9">
        <v>90.43</v>
      </c>
      <c r="G97" s="9">
        <v>92.2</v>
      </c>
      <c r="H97" s="9">
        <v>94.46</v>
      </c>
      <c r="I97" s="9">
        <v>97.1</v>
      </c>
      <c r="J97" s="11">
        <v>100</v>
      </c>
    </row>
    <row r="98" spans="1:10" x14ac:dyDescent="0.25">
      <c r="A98" s="8">
        <v>93</v>
      </c>
      <c r="B98" s="9">
        <v>89.74</v>
      </c>
      <c r="C98" s="9">
        <f t="shared" si="1"/>
        <v>89.74</v>
      </c>
      <c r="D98" s="9">
        <v>90</v>
      </c>
      <c r="E98" s="10">
        <v>90.57</v>
      </c>
      <c r="F98" s="9">
        <v>91.57</v>
      </c>
      <c r="G98" s="9">
        <v>93.15</v>
      </c>
      <c r="H98" s="9">
        <v>95.14</v>
      </c>
      <c r="I98" s="9">
        <v>97.45</v>
      </c>
      <c r="J98" s="11">
        <v>100</v>
      </c>
    </row>
    <row r="99" spans="1:10" x14ac:dyDescent="0.25">
      <c r="A99" s="8">
        <v>94</v>
      </c>
      <c r="B99" s="9">
        <v>91.18</v>
      </c>
      <c r="C99" s="9">
        <f t="shared" si="1"/>
        <v>91.18</v>
      </c>
      <c r="D99" s="9">
        <v>91.4</v>
      </c>
      <c r="E99" s="10">
        <v>91.89</v>
      </c>
      <c r="F99" s="9">
        <v>92.77</v>
      </c>
      <c r="G99" s="9">
        <v>94.11</v>
      </c>
      <c r="H99" s="9">
        <v>95.82</v>
      </c>
      <c r="I99" s="9">
        <v>97.81</v>
      </c>
      <c r="J99" s="11">
        <v>100</v>
      </c>
    </row>
    <row r="100" spans="1:10" x14ac:dyDescent="0.25">
      <c r="A100" s="8">
        <v>95</v>
      </c>
      <c r="B100" s="9">
        <v>92.62</v>
      </c>
      <c r="C100" s="9">
        <f t="shared" si="1"/>
        <v>92.62</v>
      </c>
      <c r="D100" s="9">
        <v>82.81</v>
      </c>
      <c r="E100" s="10">
        <v>93.22</v>
      </c>
      <c r="F100" s="9">
        <v>93.96</v>
      </c>
      <c r="G100" s="9">
        <v>95.07</v>
      </c>
      <c r="H100" s="9">
        <v>96.5</v>
      </c>
      <c r="I100" s="9">
        <v>98.17</v>
      </c>
      <c r="J100" s="11">
        <v>100</v>
      </c>
    </row>
    <row r="101" spans="1:10" x14ac:dyDescent="0.25">
      <c r="A101" s="8">
        <v>96</v>
      </c>
      <c r="B101" s="9">
        <v>94.08</v>
      </c>
      <c r="C101" s="9">
        <f t="shared" si="1"/>
        <v>94.08</v>
      </c>
      <c r="D101" s="9">
        <v>94.93</v>
      </c>
      <c r="E101" s="10">
        <v>94.56</v>
      </c>
      <c r="F101" s="9">
        <v>95.15</v>
      </c>
      <c r="G101" s="9">
        <v>96.04</v>
      </c>
      <c r="H101" s="9">
        <v>97.19</v>
      </c>
      <c r="I101" s="9">
        <v>98.53</v>
      </c>
      <c r="J101" s="11">
        <v>100</v>
      </c>
    </row>
    <row r="102" spans="1:10" x14ac:dyDescent="0.25">
      <c r="A102" s="8">
        <v>97</v>
      </c>
      <c r="B102" s="9">
        <v>95.54</v>
      </c>
      <c r="C102" s="9">
        <f t="shared" si="1"/>
        <v>95.54</v>
      </c>
      <c r="D102" s="9">
        <v>95.66</v>
      </c>
      <c r="E102" s="10">
        <v>95.61</v>
      </c>
      <c r="F102" s="9">
        <v>95.35</v>
      </c>
      <c r="G102" s="9">
        <v>97.02</v>
      </c>
      <c r="H102" s="9">
        <v>97.89</v>
      </c>
      <c r="I102" s="9">
        <v>89.89</v>
      </c>
      <c r="J102" s="11">
        <v>100</v>
      </c>
    </row>
    <row r="103" spans="1:10" x14ac:dyDescent="0.25">
      <c r="A103" s="8">
        <v>98</v>
      </c>
      <c r="B103" s="9">
        <v>97.02</v>
      </c>
      <c r="C103" s="9">
        <f t="shared" si="1"/>
        <v>97.02</v>
      </c>
      <c r="D103" s="9">
        <v>97.1</v>
      </c>
      <c r="E103" s="10">
        <v>97.26</v>
      </c>
      <c r="F103" s="9">
        <v>97.56</v>
      </c>
      <c r="G103" s="9">
        <v>98.01</v>
      </c>
      <c r="H103" s="9">
        <v>98.59</v>
      </c>
      <c r="I103" s="9">
        <v>99.26</v>
      </c>
      <c r="J103" s="11">
        <v>100</v>
      </c>
    </row>
    <row r="104" spans="1:10" x14ac:dyDescent="0.25">
      <c r="A104" s="8">
        <v>99</v>
      </c>
      <c r="B104" s="9">
        <v>98.5</v>
      </c>
      <c r="C104" s="9">
        <f t="shared" si="1"/>
        <v>98.5</v>
      </c>
      <c r="D104" s="9">
        <v>98.54</v>
      </c>
      <c r="E104" s="10">
        <v>99.63</v>
      </c>
      <c r="F104" s="9">
        <v>98.78</v>
      </c>
      <c r="G104" s="9">
        <v>99</v>
      </c>
      <c r="H104" s="9">
        <v>99.29</v>
      </c>
      <c r="I104" s="9">
        <v>99.63</v>
      </c>
      <c r="J104" s="11">
        <v>100</v>
      </c>
    </row>
    <row r="105" spans="1:10" ht="15.75" thickBot="1" x14ac:dyDescent="0.3">
      <c r="A105" s="15">
        <v>100</v>
      </c>
      <c r="B105" s="16">
        <v>100</v>
      </c>
      <c r="C105" s="16">
        <v>100</v>
      </c>
      <c r="D105" s="16">
        <v>100</v>
      </c>
      <c r="E105" s="17">
        <v>100</v>
      </c>
      <c r="F105" s="16">
        <v>100</v>
      </c>
      <c r="G105" s="16">
        <v>100</v>
      </c>
      <c r="H105" s="16">
        <v>100</v>
      </c>
      <c r="I105" s="16">
        <v>100</v>
      </c>
      <c r="J105" s="11">
        <v>100</v>
      </c>
    </row>
  </sheetData>
  <mergeCells count="4">
    <mergeCell ref="A1:J1"/>
    <mergeCell ref="A2:J2"/>
    <mergeCell ref="B3:J3"/>
    <mergeCell ref="L9:L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3"/>
  <sheetViews>
    <sheetView showGridLines="0" tabSelected="1" view="pageBreakPreview" topLeftCell="A13" zoomScale="70" zoomScaleNormal="70" zoomScaleSheetLayoutView="70" workbookViewId="0">
      <selection activeCell="F28" sqref="F28"/>
    </sheetView>
  </sheetViews>
  <sheetFormatPr baseColWidth="10" defaultColWidth="11.42578125" defaultRowHeight="12" x14ac:dyDescent="0.2"/>
  <cols>
    <col min="1" max="3" width="11.42578125" style="19"/>
    <col min="4" max="4" width="15.7109375" style="19" customWidth="1"/>
    <col min="5" max="5" width="22.140625" style="19" customWidth="1"/>
    <col min="6" max="6" width="26.7109375" style="19" customWidth="1"/>
    <col min="7" max="7" width="32.42578125" style="19" customWidth="1"/>
    <col min="8" max="16384" width="11.42578125" style="19"/>
  </cols>
  <sheetData>
    <row r="1" spans="1:11" s="1" customFormat="1" ht="14.25" customHeight="1" x14ac:dyDescent="0.2">
      <c r="A1" s="1" t="s">
        <v>28</v>
      </c>
      <c r="D1" s="70"/>
      <c r="E1" s="33"/>
      <c r="F1" s="72" t="s">
        <v>21</v>
      </c>
      <c r="G1" s="73"/>
    </row>
    <row r="2" spans="1:11" s="1" customFormat="1" ht="14.25" customHeight="1" x14ac:dyDescent="0.2">
      <c r="D2" s="71"/>
      <c r="E2" s="34"/>
      <c r="F2" s="74"/>
      <c r="G2" s="75"/>
    </row>
    <row r="3" spans="1:11" s="1" customFormat="1" ht="14.25" customHeight="1" x14ac:dyDescent="0.2">
      <c r="D3" s="71"/>
      <c r="E3" s="34"/>
      <c r="F3" s="74"/>
      <c r="G3" s="75"/>
    </row>
    <row r="4" spans="1:11" s="1" customFormat="1" ht="15" customHeight="1" thickBot="1" x14ac:dyDescent="0.25">
      <c r="D4" s="71"/>
      <c r="E4" s="34"/>
      <c r="F4" s="74"/>
      <c r="G4" s="75"/>
    </row>
    <row r="5" spans="1:11" s="1" customFormat="1" ht="13.5" thickBot="1" x14ac:dyDescent="0.25">
      <c r="D5" s="64" t="s">
        <v>26</v>
      </c>
      <c r="E5" s="65"/>
      <c r="F5" s="65"/>
      <c r="G5" s="66"/>
    </row>
    <row r="6" spans="1:11" s="1" customFormat="1" ht="16.5" thickBot="1" x14ac:dyDescent="0.3">
      <c r="D6" s="67" t="s">
        <v>23</v>
      </c>
      <c r="E6" s="68"/>
      <c r="F6" s="68"/>
      <c r="G6" s="69"/>
    </row>
    <row r="7" spans="1:11" ht="12.75" thickBot="1" x14ac:dyDescent="0.25">
      <c r="D7" s="29"/>
      <c r="E7" s="30"/>
      <c r="F7" s="30"/>
      <c r="G7" s="31"/>
    </row>
    <row r="8" spans="1:11" s="20" customFormat="1" ht="15" customHeight="1" thickBot="1" x14ac:dyDescent="0.3">
      <c r="D8" s="76" t="s">
        <v>0</v>
      </c>
      <c r="E8" s="77"/>
      <c r="F8" s="62" t="s">
        <v>1</v>
      </c>
      <c r="G8" s="63"/>
    </row>
    <row r="9" spans="1:11" x14ac:dyDescent="0.2">
      <c r="D9" s="21" t="s">
        <v>2</v>
      </c>
      <c r="E9" s="22"/>
      <c r="F9" s="35"/>
      <c r="G9" s="52">
        <v>6950.23</v>
      </c>
      <c r="K9" s="19" t="s">
        <v>28</v>
      </c>
    </row>
    <row r="10" spans="1:11" x14ac:dyDescent="0.2">
      <c r="D10" s="23" t="s">
        <v>3</v>
      </c>
      <c r="E10" s="24"/>
      <c r="F10" s="36">
        <f>G10*F17</f>
        <v>3000000</v>
      </c>
      <c r="G10" s="38">
        <v>0.6</v>
      </c>
    </row>
    <row r="11" spans="1:11" x14ac:dyDescent="0.2">
      <c r="D11" s="23" t="s">
        <v>4</v>
      </c>
      <c r="E11" s="24"/>
      <c r="F11" s="36">
        <f>G11*F17</f>
        <v>500000</v>
      </c>
      <c r="G11" s="38">
        <v>0.1</v>
      </c>
    </row>
    <row r="12" spans="1:11" x14ac:dyDescent="0.2">
      <c r="D12" s="27" t="s">
        <v>5</v>
      </c>
      <c r="E12" s="28"/>
      <c r="F12" s="41">
        <f>F17*0.7</f>
        <v>3500000</v>
      </c>
      <c r="G12" s="38">
        <f>G17-G15-G14</f>
        <v>0.7</v>
      </c>
    </row>
    <row r="13" spans="1:11" x14ac:dyDescent="0.2">
      <c r="D13" s="23"/>
      <c r="E13" s="24"/>
      <c r="F13" s="36"/>
      <c r="G13" s="38"/>
    </row>
    <row r="14" spans="1:11" x14ac:dyDescent="0.2">
      <c r="D14" s="23" t="s">
        <v>6</v>
      </c>
      <c r="E14" s="24"/>
      <c r="F14" s="36">
        <f>F17*0.15</f>
        <v>750000</v>
      </c>
      <c r="G14" s="38">
        <v>0.15</v>
      </c>
    </row>
    <row r="15" spans="1:11" x14ac:dyDescent="0.2">
      <c r="D15" s="23" t="s">
        <v>9</v>
      </c>
      <c r="E15" s="24"/>
      <c r="F15" s="36">
        <f>F17*0.15</f>
        <v>750000</v>
      </c>
      <c r="G15" s="38">
        <v>0.15</v>
      </c>
    </row>
    <row r="16" spans="1:11" x14ac:dyDescent="0.2">
      <c r="D16" s="23" t="s">
        <v>27</v>
      </c>
      <c r="E16" s="24"/>
      <c r="F16" s="36">
        <f>F15*G9</f>
        <v>5212672500</v>
      </c>
      <c r="G16" s="38"/>
    </row>
    <row r="17" spans="4:8" x14ac:dyDescent="0.2">
      <c r="D17" s="27" t="s">
        <v>7</v>
      </c>
      <c r="E17" s="28"/>
      <c r="F17" s="51">
        <v>5000000</v>
      </c>
      <c r="G17" s="38">
        <v>1</v>
      </c>
    </row>
    <row r="18" spans="4:8" x14ac:dyDescent="0.2">
      <c r="D18" s="23" t="s">
        <v>8</v>
      </c>
      <c r="E18" s="24"/>
      <c r="F18" s="36">
        <f>G9*F17</f>
        <v>34751150000</v>
      </c>
      <c r="G18" s="37"/>
    </row>
    <row r="19" spans="4:8" x14ac:dyDescent="0.2">
      <c r="D19" s="23"/>
      <c r="E19" s="25"/>
      <c r="F19" s="36"/>
      <c r="G19" s="37"/>
    </row>
    <row r="20" spans="4:8" ht="12.75" thickBot="1" x14ac:dyDescent="0.25">
      <c r="D20" s="48" t="s">
        <v>10</v>
      </c>
      <c r="E20" s="26"/>
      <c r="F20" s="39">
        <f>SUM(F18:F18)</f>
        <v>34751150000</v>
      </c>
      <c r="G20" s="49">
        <f>F20/G9</f>
        <v>5000000</v>
      </c>
    </row>
    <row r="21" spans="4:8" x14ac:dyDescent="0.2">
      <c r="D21" s="27"/>
      <c r="E21" s="28"/>
      <c r="F21" s="32"/>
      <c r="G21" s="24"/>
    </row>
    <row r="22" spans="4:8" ht="15.75" x14ac:dyDescent="0.25">
      <c r="D22" s="42" t="s">
        <v>24</v>
      </c>
      <c r="E22" s="28"/>
      <c r="F22" s="32"/>
      <c r="G22" s="24"/>
    </row>
    <row r="23" spans="4:8" ht="12" customHeight="1" x14ac:dyDescent="0.2">
      <c r="D23" s="60" t="s">
        <v>25</v>
      </c>
      <c r="E23" s="61"/>
      <c r="F23" s="61"/>
      <c r="G23" s="61"/>
    </row>
    <row r="24" spans="4:8" ht="50.45" customHeight="1" x14ac:dyDescent="0.2">
      <c r="D24" s="60"/>
      <c r="E24" s="61"/>
      <c r="F24" s="61"/>
      <c r="G24" s="61"/>
    </row>
    <row r="25" spans="4:8" x14ac:dyDescent="0.2">
      <c r="D25" s="27"/>
      <c r="E25" s="28"/>
      <c r="F25" s="32"/>
      <c r="G25" s="24"/>
    </row>
    <row r="26" spans="4:8" x14ac:dyDescent="0.2">
      <c r="D26" s="27" t="s">
        <v>20</v>
      </c>
      <c r="E26" s="28"/>
      <c r="F26" s="32">
        <f>F10</f>
        <v>3000000</v>
      </c>
      <c r="G26" s="47"/>
    </row>
    <row r="27" spans="4:8" x14ac:dyDescent="0.2">
      <c r="D27" s="27" t="s">
        <v>22</v>
      </c>
      <c r="E27" s="28"/>
      <c r="F27" s="32">
        <f>F26*0.379</f>
        <v>1137000</v>
      </c>
      <c r="G27" s="47"/>
    </row>
    <row r="28" spans="4:8" x14ac:dyDescent="0.2">
      <c r="D28" s="27" t="s">
        <v>29</v>
      </c>
      <c r="E28" s="28"/>
      <c r="F28" s="32">
        <f>F27*G9</f>
        <v>7902411509.999999</v>
      </c>
      <c r="G28" s="47"/>
    </row>
    <row r="29" spans="4:8" x14ac:dyDescent="0.2">
      <c r="D29" s="27"/>
      <c r="E29" s="28"/>
      <c r="F29" s="32"/>
      <c r="G29" s="40"/>
    </row>
    <row r="30" spans="4:8" ht="16.5" thickBot="1" x14ac:dyDescent="0.3">
      <c r="D30" s="67" t="s">
        <v>23</v>
      </c>
      <c r="E30" s="68"/>
      <c r="F30" s="68"/>
      <c r="G30" s="69"/>
      <c r="H30" s="1"/>
    </row>
    <row r="31" spans="4:8" ht="12.75" thickBot="1" x14ac:dyDescent="0.25">
      <c r="D31" s="29"/>
      <c r="E31" s="30"/>
      <c r="F31" s="30"/>
      <c r="G31" s="31"/>
    </row>
    <row r="32" spans="4:8" ht="12.75" thickBot="1" x14ac:dyDescent="0.25">
      <c r="D32" s="76" t="s">
        <v>0</v>
      </c>
      <c r="E32" s="77"/>
      <c r="F32" s="62" t="s">
        <v>1</v>
      </c>
      <c r="G32" s="63"/>
      <c r="H32" s="20"/>
    </row>
    <row r="33" spans="4:11" x14ac:dyDescent="0.2">
      <c r="D33" s="21" t="s">
        <v>2</v>
      </c>
      <c r="E33" s="22"/>
      <c r="F33" s="35"/>
      <c r="G33" s="52">
        <v>1088.19</v>
      </c>
    </row>
    <row r="34" spans="4:11" ht="15.75" thickBot="1" x14ac:dyDescent="0.3">
      <c r="D34" s="23" t="s">
        <v>3</v>
      </c>
      <c r="E34" s="24"/>
      <c r="F34" s="36">
        <f>G34*F41</f>
        <v>900000</v>
      </c>
      <c r="G34" s="38">
        <v>0.6</v>
      </c>
      <c r="K34" s="50"/>
    </row>
    <row r="35" spans="4:11" ht="12.75" thickTop="1" x14ac:dyDescent="0.2">
      <c r="D35" s="23" t="s">
        <v>4</v>
      </c>
      <c r="E35" s="24"/>
      <c r="F35" s="36">
        <f>G35*F41</f>
        <v>150000</v>
      </c>
      <c r="G35" s="38">
        <v>0.1</v>
      </c>
    </row>
    <row r="36" spans="4:11" x14ac:dyDescent="0.2">
      <c r="D36" s="27" t="s">
        <v>5</v>
      </c>
      <c r="E36" s="28"/>
      <c r="F36" s="41">
        <f>F41*0.7</f>
        <v>1050000</v>
      </c>
      <c r="G36" s="38">
        <f>G41-G39-G38</f>
        <v>0.7</v>
      </c>
    </row>
    <row r="37" spans="4:11" x14ac:dyDescent="0.2">
      <c r="D37" s="23"/>
      <c r="E37" s="24"/>
      <c r="F37" s="36"/>
      <c r="G37" s="38"/>
    </row>
    <row r="38" spans="4:11" x14ac:dyDescent="0.2">
      <c r="D38" s="23" t="s">
        <v>6</v>
      </c>
      <c r="E38" s="24"/>
      <c r="F38" s="36">
        <f>F41*0.15</f>
        <v>225000</v>
      </c>
      <c r="G38" s="38">
        <v>0.15</v>
      </c>
    </row>
    <row r="39" spans="4:11" x14ac:dyDescent="0.2">
      <c r="D39" s="23" t="s">
        <v>9</v>
      </c>
      <c r="E39" s="24"/>
      <c r="F39" s="36">
        <f>F41*0.15</f>
        <v>225000</v>
      </c>
      <c r="G39" s="38">
        <v>0.15</v>
      </c>
    </row>
    <row r="40" spans="4:11" x14ac:dyDescent="0.2">
      <c r="D40" s="23" t="s">
        <v>27</v>
      </c>
      <c r="E40" s="24"/>
      <c r="F40" s="36">
        <f>F39*G33</f>
        <v>244842750</v>
      </c>
      <c r="G40" s="38"/>
    </row>
    <row r="41" spans="4:11" x14ac:dyDescent="0.2">
      <c r="D41" s="27" t="s">
        <v>7</v>
      </c>
      <c r="E41" s="28"/>
      <c r="F41" s="51">
        <v>1500000</v>
      </c>
      <c r="G41" s="38">
        <v>1</v>
      </c>
    </row>
    <row r="42" spans="4:11" x14ac:dyDescent="0.2">
      <c r="D42" s="23" t="s">
        <v>8</v>
      </c>
      <c r="E42" s="24"/>
      <c r="F42" s="36">
        <f>G33*F41</f>
        <v>1632285000</v>
      </c>
      <c r="G42" s="37"/>
    </row>
    <row r="43" spans="4:11" x14ac:dyDescent="0.2">
      <c r="D43" s="23"/>
      <c r="E43" s="25"/>
      <c r="F43" s="36"/>
      <c r="G43" s="37"/>
    </row>
    <row r="44" spans="4:11" ht="12.75" thickBot="1" x14ac:dyDescent="0.25">
      <c r="D44" s="48" t="s">
        <v>10</v>
      </c>
      <c r="E44" s="26"/>
      <c r="F44" s="39">
        <f>SUM(F42:F42)</f>
        <v>1632285000</v>
      </c>
      <c r="G44" s="49">
        <f>F44/G33</f>
        <v>1500000</v>
      </c>
    </row>
    <row r="45" spans="4:11" x14ac:dyDescent="0.2">
      <c r="D45" s="27"/>
      <c r="E45" s="28"/>
      <c r="F45" s="32"/>
      <c r="G45" s="24"/>
    </row>
    <row r="46" spans="4:11" x14ac:dyDescent="0.2">
      <c r="D46" s="27"/>
      <c r="E46" s="28"/>
      <c r="F46" s="32"/>
      <c r="G46" s="24"/>
    </row>
    <row r="47" spans="4:11" x14ac:dyDescent="0.2">
      <c r="D47" s="27" t="s">
        <v>20</v>
      </c>
      <c r="E47" s="28"/>
      <c r="F47" s="32">
        <f>F34</f>
        <v>900000</v>
      </c>
      <c r="G47" s="47"/>
    </row>
    <row r="48" spans="4:11" x14ac:dyDescent="0.2">
      <c r="D48" s="27" t="s">
        <v>22</v>
      </c>
      <c r="E48" s="28"/>
      <c r="F48" s="32">
        <f>F47*0.35</f>
        <v>315000</v>
      </c>
      <c r="G48" s="47"/>
    </row>
    <row r="49" spans="4:8" x14ac:dyDescent="0.2">
      <c r="D49" s="27" t="s">
        <v>29</v>
      </c>
      <c r="E49" s="28"/>
      <c r="F49" s="32">
        <f>F48*G33</f>
        <v>342779850</v>
      </c>
      <c r="G49" s="47"/>
    </row>
    <row r="50" spans="4:8" x14ac:dyDescent="0.2">
      <c r="D50" s="27"/>
      <c r="E50" s="28"/>
      <c r="F50" s="32"/>
      <c r="G50" s="47"/>
    </row>
    <row r="51" spans="4:8" ht="16.5" thickBot="1" x14ac:dyDescent="0.3">
      <c r="D51" s="67" t="s">
        <v>23</v>
      </c>
      <c r="E51" s="68"/>
      <c r="F51" s="68"/>
      <c r="G51" s="69"/>
      <c r="H51" s="1"/>
    </row>
    <row r="52" spans="4:8" ht="12.75" thickBot="1" x14ac:dyDescent="0.25">
      <c r="D52" s="29"/>
      <c r="E52" s="30"/>
      <c r="F52" s="30"/>
      <c r="G52" s="31"/>
    </row>
    <row r="53" spans="4:8" ht="12.75" thickBot="1" x14ac:dyDescent="0.25">
      <c r="D53" s="76" t="s">
        <v>0</v>
      </c>
      <c r="E53" s="77"/>
      <c r="F53" s="62" t="s">
        <v>1</v>
      </c>
      <c r="G53" s="63"/>
      <c r="H53" s="20"/>
    </row>
    <row r="54" spans="4:8" x14ac:dyDescent="0.2">
      <c r="D54" s="21" t="s">
        <v>2</v>
      </c>
      <c r="E54" s="22"/>
      <c r="F54" s="35"/>
      <c r="G54" s="52">
        <v>793.62</v>
      </c>
    </row>
    <row r="55" spans="4:8" x14ac:dyDescent="0.2">
      <c r="D55" s="23" t="s">
        <v>3</v>
      </c>
      <c r="E55" s="24"/>
      <c r="F55" s="36">
        <f>G55*F62</f>
        <v>3432000</v>
      </c>
      <c r="G55" s="38">
        <v>0.6</v>
      </c>
    </row>
    <row r="56" spans="4:8" x14ac:dyDescent="0.2">
      <c r="D56" s="23" t="s">
        <v>4</v>
      </c>
      <c r="E56" s="24"/>
      <c r="F56" s="36">
        <f>G56*F62</f>
        <v>572000</v>
      </c>
      <c r="G56" s="38">
        <v>0.1</v>
      </c>
    </row>
    <row r="57" spans="4:8" x14ac:dyDescent="0.2">
      <c r="D57" s="27" t="s">
        <v>5</v>
      </c>
      <c r="E57" s="28"/>
      <c r="F57" s="41">
        <f>F62*0.7</f>
        <v>4003999.9999999995</v>
      </c>
      <c r="G57" s="38">
        <f>G62-G60-G59</f>
        <v>0.7</v>
      </c>
    </row>
    <row r="58" spans="4:8" x14ac:dyDescent="0.2">
      <c r="D58" s="23"/>
      <c r="E58" s="24"/>
      <c r="F58" s="36"/>
      <c r="G58" s="38"/>
    </row>
    <row r="59" spans="4:8" x14ac:dyDescent="0.2">
      <c r="D59" s="23" t="s">
        <v>6</v>
      </c>
      <c r="E59" s="24"/>
      <c r="F59" s="36">
        <f>F62*0.15</f>
        <v>858000</v>
      </c>
      <c r="G59" s="38">
        <v>0.15</v>
      </c>
    </row>
    <row r="60" spans="4:8" x14ac:dyDescent="0.2">
      <c r="D60" s="23" t="s">
        <v>9</v>
      </c>
      <c r="E60" s="24"/>
      <c r="F60" s="36">
        <f>F62*0.15</f>
        <v>858000</v>
      </c>
      <c r="G60" s="38">
        <v>0.15</v>
      </c>
    </row>
    <row r="61" spans="4:8" x14ac:dyDescent="0.2">
      <c r="D61" s="23" t="s">
        <v>27</v>
      </c>
      <c r="E61" s="24"/>
      <c r="F61" s="36">
        <f>F60*G54</f>
        <v>680925960</v>
      </c>
      <c r="G61" s="38"/>
    </row>
    <row r="62" spans="4:8" x14ac:dyDescent="0.2">
      <c r="D62" s="27" t="s">
        <v>7</v>
      </c>
      <c r="E62" s="28"/>
      <c r="F62" s="51">
        <v>5720000</v>
      </c>
      <c r="G62" s="38">
        <v>1</v>
      </c>
    </row>
    <row r="63" spans="4:8" x14ac:dyDescent="0.2">
      <c r="D63" s="23" t="s">
        <v>8</v>
      </c>
      <c r="E63" s="24"/>
      <c r="F63" s="36">
        <f>G54*F62</f>
        <v>4539506400</v>
      </c>
      <c r="G63" s="37"/>
    </row>
    <row r="64" spans="4:8" x14ac:dyDescent="0.2">
      <c r="D64" s="23"/>
      <c r="E64" s="25"/>
      <c r="F64" s="36"/>
      <c r="G64" s="37"/>
    </row>
    <row r="65" spans="4:7" ht="12.75" thickBot="1" x14ac:dyDescent="0.25">
      <c r="D65" s="48" t="s">
        <v>10</v>
      </c>
      <c r="E65" s="26"/>
      <c r="F65" s="39">
        <f>SUM(F63:F63)</f>
        <v>4539506400</v>
      </c>
      <c r="G65" s="49">
        <f>F65/G54</f>
        <v>5720000</v>
      </c>
    </row>
    <row r="66" spans="4:7" x14ac:dyDescent="0.2">
      <c r="D66" s="27"/>
      <c r="E66" s="28"/>
      <c r="F66" s="32"/>
      <c r="G66" s="24"/>
    </row>
    <row r="67" spans="4:7" x14ac:dyDescent="0.2">
      <c r="D67" s="27"/>
      <c r="E67" s="28"/>
      <c r="F67" s="32"/>
      <c r="G67" s="24"/>
    </row>
    <row r="68" spans="4:7" x14ac:dyDescent="0.2">
      <c r="D68" s="27" t="s">
        <v>20</v>
      </c>
      <c r="E68" s="28"/>
      <c r="F68" s="32">
        <f>F55</f>
        <v>3432000</v>
      </c>
      <c r="G68" s="47"/>
    </row>
    <row r="69" spans="4:7" x14ac:dyDescent="0.2">
      <c r="D69" s="27" t="s">
        <v>22</v>
      </c>
      <c r="E69" s="28"/>
      <c r="F69" s="32">
        <f>F68*0.35</f>
        <v>1201200</v>
      </c>
      <c r="G69" s="47"/>
    </row>
    <row r="70" spans="4:7" x14ac:dyDescent="0.2">
      <c r="D70" s="27" t="s">
        <v>29</v>
      </c>
      <c r="E70" s="28"/>
      <c r="F70" s="32">
        <f>F69*G54</f>
        <v>953296344</v>
      </c>
      <c r="G70" s="47"/>
    </row>
    <row r="71" spans="4:7" x14ac:dyDescent="0.2">
      <c r="D71" s="27"/>
      <c r="E71" s="28"/>
      <c r="F71" s="32"/>
      <c r="G71" s="40"/>
    </row>
    <row r="72" spans="4:7" x14ac:dyDescent="0.2">
      <c r="D72" s="27"/>
      <c r="E72" s="28"/>
      <c r="F72" s="32"/>
      <c r="G72" s="40"/>
    </row>
    <row r="73" spans="4:7" ht="15.75" x14ac:dyDescent="0.25">
      <c r="D73" s="43" t="s">
        <v>30</v>
      </c>
      <c r="E73" s="44"/>
      <c r="F73" s="45">
        <f>F49+F28+F70</f>
        <v>9198487704</v>
      </c>
      <c r="G73" s="46"/>
    </row>
  </sheetData>
  <mergeCells count="13">
    <mergeCell ref="D51:G51"/>
    <mergeCell ref="D53:E53"/>
    <mergeCell ref="F53:G53"/>
    <mergeCell ref="D30:G30"/>
    <mergeCell ref="D32:E32"/>
    <mergeCell ref="F32:G32"/>
    <mergeCell ref="D23:G24"/>
    <mergeCell ref="F8:G8"/>
    <mergeCell ref="D5:G5"/>
    <mergeCell ref="D6:G6"/>
    <mergeCell ref="D1:D4"/>
    <mergeCell ref="F1:G4"/>
    <mergeCell ref="D8:E8"/>
  </mergeCells>
  <pageMargins left="0.7" right="0.7" top="0.75" bottom="0.75" header="0.3" footer="0.3"/>
  <pageSetup scale="70" orientation="portrait" r:id="rId1"/>
  <colBreaks count="1" manualBreakCount="1">
    <brk id="8" max="3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7D295-CE34-4B57-8061-75FBB947FB3F}">
  <dimension ref="E7:H32"/>
  <sheetViews>
    <sheetView workbookViewId="0">
      <selection activeCell="E26" sqref="E26"/>
    </sheetView>
  </sheetViews>
  <sheetFormatPr baseColWidth="10" defaultRowHeight="15" x14ac:dyDescent="0.25"/>
  <cols>
    <col min="5" max="5" width="31.7109375" customWidth="1"/>
  </cols>
  <sheetData>
    <row r="7" spans="5:8" x14ac:dyDescent="0.25">
      <c r="E7" s="78"/>
      <c r="F7" s="78"/>
      <c r="G7" s="78"/>
      <c r="H7" s="78"/>
    </row>
    <row r="8" spans="5:8" x14ac:dyDescent="0.25">
      <c r="E8" s="78"/>
      <c r="F8" s="78"/>
      <c r="G8" s="78"/>
      <c r="H8" s="78"/>
    </row>
    <row r="9" spans="5:8" x14ac:dyDescent="0.25">
      <c r="E9" s="78"/>
      <c r="F9" s="78"/>
      <c r="G9" s="78"/>
      <c r="H9" s="78"/>
    </row>
    <row r="10" spans="5:8" x14ac:dyDescent="0.25">
      <c r="E10" s="78"/>
      <c r="F10" s="78"/>
      <c r="G10" s="78"/>
      <c r="H10" s="78"/>
    </row>
    <row r="11" spans="5:8" x14ac:dyDescent="0.25">
      <c r="E11" s="78"/>
      <c r="F11" s="78"/>
      <c r="G11" s="78"/>
      <c r="H11" s="78"/>
    </row>
    <row r="12" spans="5:8" x14ac:dyDescent="0.25">
      <c r="E12" s="78"/>
      <c r="F12" s="78"/>
      <c r="G12" s="78"/>
      <c r="H12" s="78"/>
    </row>
    <row r="13" spans="5:8" x14ac:dyDescent="0.25">
      <c r="E13" s="78"/>
      <c r="F13" s="78"/>
      <c r="G13" s="78"/>
      <c r="H13" s="78"/>
    </row>
    <row r="14" spans="5:8" x14ac:dyDescent="0.25">
      <c r="E14" s="78"/>
      <c r="F14" s="78"/>
      <c r="G14" s="78"/>
      <c r="H14" s="78"/>
    </row>
    <row r="15" spans="5:8" x14ac:dyDescent="0.25">
      <c r="E15" s="78">
        <v>10269785277.049999</v>
      </c>
      <c r="F15" s="78"/>
      <c r="G15" s="78"/>
      <c r="H15" s="78"/>
    </row>
    <row r="16" spans="5:8" x14ac:dyDescent="0.25">
      <c r="E16" s="78">
        <v>46457452671.57</v>
      </c>
      <c r="F16" s="78"/>
      <c r="G16" s="78"/>
      <c r="H16" s="78"/>
    </row>
    <row r="17" spans="5:8" x14ac:dyDescent="0.25">
      <c r="E17" s="78"/>
      <c r="F17" s="78"/>
      <c r="G17" s="78"/>
      <c r="H17" s="78"/>
    </row>
    <row r="18" spans="5:8" x14ac:dyDescent="0.25">
      <c r="E18" s="79">
        <f>E15/E16</f>
        <v>0.2210578644862867</v>
      </c>
      <c r="F18" s="78"/>
      <c r="G18" s="78"/>
      <c r="H18" s="78"/>
    </row>
    <row r="19" spans="5:8" x14ac:dyDescent="0.25">
      <c r="E19" s="78"/>
      <c r="F19" s="78"/>
      <c r="G19" s="78"/>
      <c r="H19" s="78"/>
    </row>
    <row r="20" spans="5:8" x14ac:dyDescent="0.25">
      <c r="E20" s="78"/>
      <c r="F20" s="78"/>
      <c r="G20" s="78"/>
      <c r="H20" s="78"/>
    </row>
    <row r="21" spans="5:8" x14ac:dyDescent="0.25">
      <c r="E21" s="78"/>
      <c r="F21" s="78"/>
      <c r="G21" s="78"/>
      <c r="H21" s="78"/>
    </row>
    <row r="22" spans="5:8" x14ac:dyDescent="0.25">
      <c r="E22" s="78"/>
      <c r="F22" s="78"/>
      <c r="G22" s="78"/>
      <c r="H22" s="78"/>
    </row>
    <row r="23" spans="5:8" x14ac:dyDescent="0.25">
      <c r="E23" s="78"/>
      <c r="F23" s="78"/>
      <c r="G23" s="78"/>
      <c r="H23" s="78"/>
    </row>
    <row r="24" spans="5:8" x14ac:dyDescent="0.25">
      <c r="E24" s="78"/>
      <c r="F24" s="78"/>
      <c r="G24" s="78"/>
      <c r="H24" s="78"/>
    </row>
    <row r="25" spans="5:8" x14ac:dyDescent="0.25">
      <c r="E25" s="78">
        <f>E16-E15</f>
        <v>36187667394.520004</v>
      </c>
      <c r="F25" s="78"/>
      <c r="G25" s="78"/>
      <c r="H25" s="78"/>
    </row>
    <row r="26" spans="5:8" x14ac:dyDescent="0.25">
      <c r="E26" s="78"/>
      <c r="F26" s="78"/>
      <c r="G26" s="78"/>
      <c r="H26" s="78"/>
    </row>
    <row r="27" spans="5:8" x14ac:dyDescent="0.25">
      <c r="E27" s="78"/>
      <c r="F27" s="78"/>
      <c r="G27" s="78"/>
      <c r="H27" s="78"/>
    </row>
    <row r="28" spans="5:8" x14ac:dyDescent="0.25">
      <c r="E28" s="78"/>
      <c r="F28" s="78"/>
      <c r="G28" s="78"/>
      <c r="H28" s="78"/>
    </row>
    <row r="29" spans="5:8" x14ac:dyDescent="0.25">
      <c r="E29" s="78"/>
      <c r="F29" s="78"/>
      <c r="G29" s="78"/>
      <c r="H29" s="78"/>
    </row>
    <row r="30" spans="5:8" x14ac:dyDescent="0.25">
      <c r="E30" s="78"/>
      <c r="F30" s="78"/>
      <c r="G30" s="78"/>
      <c r="H30" s="78"/>
    </row>
    <row r="31" spans="5:8" x14ac:dyDescent="0.25">
      <c r="E31" s="78"/>
      <c r="F31" s="78"/>
      <c r="G31" s="78"/>
      <c r="H31" s="78"/>
    </row>
    <row r="32" spans="5:8" x14ac:dyDescent="0.25">
      <c r="E32" s="78"/>
      <c r="F32" s="78"/>
      <c r="G32" s="78"/>
      <c r="H32" s="78"/>
    </row>
  </sheetData>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fitto y corvinni</vt:lpstr>
      <vt:lpstr>REPOSICION </vt:lpstr>
      <vt:lpstr>Hoja1</vt:lpstr>
      <vt:lpstr>'REPOSICION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cp:lastPrinted>2021-11-24T21:01:21Z</cp:lastPrinted>
  <dcterms:created xsi:type="dcterms:W3CDTF">2014-05-16T21:04:28Z</dcterms:created>
  <dcterms:modified xsi:type="dcterms:W3CDTF">2022-12-05T23:03:47Z</dcterms:modified>
</cp:coreProperties>
</file>