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8 tranditorio\23\2\x\Y\"/>
    </mc:Choice>
  </mc:AlternateContent>
  <xr:revisionPtr revIDLastSave="0" documentId="8_{74D209ED-A613-4A1D-BEF6-02CAAC8E89CD}"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s>
  <externalReferences>
    <externalReference r:id="rId3"/>
  </externalReferences>
  <definedNames>
    <definedName name="AÑO">[1]DATOS!$K$4:$K$40</definedName>
    <definedName name="_xlnm.Print_Area" localSheetId="1">'REPOSICION '!$D$1:$I$73</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1" l="1"/>
  <c r="F56" i="11"/>
  <c r="F55" i="11"/>
  <c r="F35" i="11"/>
  <c r="F34" i="11"/>
  <c r="F11" i="11"/>
  <c r="F10" i="11"/>
  <c r="G57" i="11" l="1"/>
  <c r="F63" i="11" l="1"/>
  <c r="F65" i="11" s="1"/>
  <c r="G65" i="11" s="1"/>
  <c r="F68" i="11"/>
  <c r="F59" i="11"/>
  <c r="F60" i="11"/>
  <c r="F61" i="11" s="1"/>
  <c r="G36" i="11"/>
  <c r="F69" i="11" l="1"/>
  <c r="F70" i="11" s="1"/>
  <c r="F39" i="11"/>
  <c r="F40" i="11" s="1"/>
  <c r="F36" i="11"/>
  <c r="F47" i="11" s="1"/>
  <c r="F42" i="11"/>
  <c r="F44" i="11" s="1"/>
  <c r="G44" i="11" s="1"/>
  <c r="F38" i="11"/>
  <c r="G12" i="11"/>
  <c r="F48" i="11" l="1"/>
  <c r="F49" i="11" s="1"/>
  <c r="F15" i="11"/>
  <c r="F16" i="11" s="1"/>
  <c r="F12" i="11"/>
  <c r="F18" i="11"/>
  <c r="F14" i="11"/>
  <c r="F20"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7" i="11" l="1"/>
  <c r="F28" i="11" s="1"/>
  <c r="F73" i="11" s="1"/>
  <c r="G20" i="11"/>
</calcChain>
</file>

<file path=xl/sharedStrings.xml><?xml version="1.0" encoding="utf-8"?>
<sst xmlns="http://schemas.openxmlformats.org/spreadsheetml/2006/main" count="64" uniqueCount="31">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</sst>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
      <sz val="11"/>
      <color rgb="FFFA7D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right/>
      <top/>
      <bottom style="double">
        <color rgb="FFFF8001"/>
      </bottom>
      <diagonal/>
    </border>
  </borders>
  <cellStyleXfs count="4">
    <xf numFmtId="0" fontId="0" fillId="0" borderId="0"/>
    <xf numFmtId="164" fontId="1" fillId="0" borderId="0" applyFont="0" applyFill="0" applyBorder="0" applyAlignment="0" applyProtection="0"/>
    <xf numFmtId="0" fontId="7" fillId="0" borderId="0"/>
    <xf numFmtId="0" fontId="16" fillId="0" borderId="25" applyNumberFormat="0" applyFill="0" applyAlignment="0" applyProtection="0"/>
  </cellStyleXfs>
  <cellXfs count="78">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0" fontId="16" fillId="0" borderId="25" xfId="3"/>
    <xf numFmtId="164" fontId="4" fillId="4" borderId="7" xfId="1" applyFont="1" applyFill="1" applyBorder="1" applyAlignment="1" applyProtection="1"/>
    <xf numFmtId="2" fontId="4" fillId="4" borderId="20" xfId="0" applyNumberFormat="1" applyFont="1" applyFill="1" applyBorder="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cellXfs>
  <cellStyles count="4">
    <cellStyle name="Celda vinculada" xfId="3" builtinId="24"/>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668595</xdr:colOff>
      <xdr:row>3</xdr:row>
      <xdr:rowOff>175259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3" t="s">
        <v>11</v>
      </c>
      <c r="B1" s="54"/>
      <c r="C1" s="54"/>
      <c r="D1" s="54"/>
      <c r="E1" s="54"/>
      <c r="F1" s="54"/>
      <c r="G1" s="54"/>
      <c r="H1" s="54"/>
      <c r="I1" s="54"/>
      <c r="J1" s="55"/>
      <c r="L1" s="3" t="s">
        <v>12</v>
      </c>
    </row>
    <row r="2" spans="1:12" x14ac:dyDescent="0.25">
      <c r="A2" s="56" t="s">
        <v>13</v>
      </c>
      <c r="B2" s="57"/>
      <c r="C2" s="57"/>
      <c r="D2" s="57"/>
      <c r="E2" s="57"/>
      <c r="F2" s="57"/>
      <c r="G2" s="57"/>
      <c r="H2" s="57"/>
      <c r="I2" s="57"/>
      <c r="J2" s="58"/>
      <c r="L2"/>
    </row>
    <row r="3" spans="1:12" ht="36" x14ac:dyDescent="0.25">
      <c r="A3" s="2"/>
      <c r="B3" s="56" t="s">
        <v>14</v>
      </c>
      <c r="C3" s="57"/>
      <c r="D3" s="57"/>
      <c r="E3" s="57"/>
      <c r="F3" s="57"/>
      <c r="G3" s="57"/>
      <c r="H3" s="57"/>
      <c r="I3" s="57"/>
      <c r="J3" s="57"/>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59" t="s">
        <v>19</v>
      </c>
    </row>
    <row r="10" spans="1:12" x14ac:dyDescent="0.25">
      <c r="A10" s="8">
        <v>5</v>
      </c>
      <c r="B10" s="9">
        <v>2.62</v>
      </c>
      <c r="C10" s="9">
        <v>2.65</v>
      </c>
      <c r="D10" s="9">
        <f>2.43+C10</f>
        <v>5.08</v>
      </c>
      <c r="E10" s="10">
        <v>10.5</v>
      </c>
      <c r="F10" s="9">
        <v>20.25</v>
      </c>
      <c r="G10" s="9">
        <v>34.950000000000003</v>
      </c>
      <c r="H10" s="9">
        <v>53.94</v>
      </c>
      <c r="I10" s="9">
        <v>75.849999999999994</v>
      </c>
      <c r="J10" s="11">
        <v>100</v>
      </c>
      <c r="L10" s="59"/>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3"/>
  <sheetViews>
    <sheetView showGridLines="0" tabSelected="1" view="pageBreakPreview" zoomScale="70" zoomScaleNormal="70" zoomScaleSheetLayoutView="70" workbookViewId="0">
      <selection activeCell="K9" sqref="K9"/>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16384" width="11.42578125" style="19"/>
  </cols>
  <sheetData>
    <row r="1" spans="1:11" s="1" customFormat="1" ht="14.25" customHeight="1" x14ac:dyDescent="0.2">
      <c r="A1" s="1" t="s">
        <v>28</v>
      </c>
      <c r="D1" s="72"/>
      <c r="E1" s="33"/>
      <c r="F1" s="74" t="s">
        <v>21</v>
      </c>
      <c r="G1" s="75"/>
    </row>
    <row r="2" spans="1:11" s="1" customFormat="1" ht="14.25" customHeight="1" x14ac:dyDescent="0.2">
      <c r="D2" s="73"/>
      <c r="E2" s="34"/>
      <c r="F2" s="76"/>
      <c r="G2" s="77"/>
    </row>
    <row r="3" spans="1:11" s="1" customFormat="1" ht="14.25" customHeight="1" x14ac:dyDescent="0.2">
      <c r="D3" s="73"/>
      <c r="E3" s="34"/>
      <c r="F3" s="76"/>
      <c r="G3" s="77"/>
    </row>
    <row r="4" spans="1:11" s="1" customFormat="1" ht="15" customHeight="1" thickBot="1" x14ac:dyDescent="0.25">
      <c r="D4" s="73"/>
      <c r="E4" s="34"/>
      <c r="F4" s="76"/>
      <c r="G4" s="77"/>
    </row>
    <row r="5" spans="1:11" s="1" customFormat="1" ht="13.5" thickBot="1" x14ac:dyDescent="0.25">
      <c r="D5" s="69" t="s">
        <v>26</v>
      </c>
      <c r="E5" s="70"/>
      <c r="F5" s="70"/>
      <c r="G5" s="71"/>
    </row>
    <row r="6" spans="1:11" s="1" customFormat="1" ht="16.5" thickBot="1" x14ac:dyDescent="0.3">
      <c r="D6" s="60" t="s">
        <v>23</v>
      </c>
      <c r="E6" s="61"/>
      <c r="F6" s="61"/>
      <c r="G6" s="62"/>
    </row>
    <row r="7" spans="1:11" ht="12.75" thickBot="1" x14ac:dyDescent="0.25">
      <c r="D7" s="29"/>
      <c r="E7" s="30"/>
      <c r="F7" s="30"/>
      <c r="G7" s="31"/>
    </row>
    <row r="8" spans="1:11" s="20" customFormat="1" ht="15" customHeight="1" thickBot="1" x14ac:dyDescent="0.3">
      <c r="D8" s="63" t="s">
        <v>0</v>
      </c>
      <c r="E8" s="64"/>
      <c r="F8" s="65" t="s">
        <v>1</v>
      </c>
      <c r="G8" s="66"/>
    </row>
    <row r="9" spans="1:11" x14ac:dyDescent="0.2">
      <c r="D9" s="21" t="s">
        <v>2</v>
      </c>
      <c r="E9" s="22"/>
      <c r="F9" s="35"/>
      <c r="G9" s="52">
        <v>6950.23</v>
      </c>
      <c r="K9" s="19" t="s">
        <v>28</v>
      </c>
    </row>
    <row r="10" spans="1:11" x14ac:dyDescent="0.2">
      <c r="D10" s="23" t="s">
        <v>3</v>
      </c>
      <c r="E10" s="24"/>
      <c r="F10" s="36">
        <f>G10*F17</f>
        <v>2820000</v>
      </c>
      <c r="G10" s="38">
        <v>0.6</v>
      </c>
    </row>
    <row r="11" spans="1:11" x14ac:dyDescent="0.2">
      <c r="D11" s="23" t="s">
        <v>4</v>
      </c>
      <c r="E11" s="24"/>
      <c r="F11" s="36">
        <f>G11*F17</f>
        <v>470000</v>
      </c>
      <c r="G11" s="38">
        <v>0.1</v>
      </c>
    </row>
    <row r="12" spans="1:11" x14ac:dyDescent="0.2">
      <c r="D12" s="27" t="s">
        <v>5</v>
      </c>
      <c r="E12" s="28"/>
      <c r="F12" s="41">
        <f>F17*0.7</f>
        <v>3290000</v>
      </c>
      <c r="G12" s="38">
        <f>G17-G15-G14</f>
        <v>0.7</v>
      </c>
    </row>
    <row r="13" spans="1:11" x14ac:dyDescent="0.2">
      <c r="D13" s="23"/>
      <c r="E13" s="24"/>
      <c r="F13" s="36"/>
      <c r="G13" s="38"/>
    </row>
    <row r="14" spans="1:11" x14ac:dyDescent="0.2">
      <c r="D14" s="23" t="s">
        <v>6</v>
      </c>
      <c r="E14" s="24"/>
      <c r="F14" s="36">
        <f>F17*0.15</f>
        <v>705000</v>
      </c>
      <c r="G14" s="38">
        <v>0.15</v>
      </c>
    </row>
    <row r="15" spans="1:11" x14ac:dyDescent="0.2">
      <c r="D15" s="23" t="s">
        <v>9</v>
      </c>
      <c r="E15" s="24"/>
      <c r="F15" s="36">
        <f>F17*0.15</f>
        <v>705000</v>
      </c>
      <c r="G15" s="38">
        <v>0.15</v>
      </c>
    </row>
    <row r="16" spans="1:11" x14ac:dyDescent="0.2">
      <c r="D16" s="23" t="s">
        <v>27</v>
      </c>
      <c r="E16" s="24"/>
      <c r="F16" s="36">
        <f>F15*G9</f>
        <v>4899912150</v>
      </c>
      <c r="G16" s="38"/>
    </row>
    <row r="17" spans="4:8" x14ac:dyDescent="0.2">
      <c r="D17" s="27" t="s">
        <v>7</v>
      </c>
      <c r="E17" s="28"/>
      <c r="F17" s="51">
        <v>4700000</v>
      </c>
      <c r="G17" s="38">
        <v>1</v>
      </c>
    </row>
    <row r="18" spans="4:8" x14ac:dyDescent="0.2">
      <c r="D18" s="23" t="s">
        <v>8</v>
      </c>
      <c r="E18" s="24"/>
      <c r="F18" s="36">
        <f>G9*F17</f>
        <v>32666080999.999996</v>
      </c>
      <c r="G18" s="37"/>
    </row>
    <row r="19" spans="4:8" x14ac:dyDescent="0.2">
      <c r="D19" s="23"/>
      <c r="E19" s="25"/>
      <c r="F19" s="36"/>
      <c r="G19" s="37"/>
    </row>
    <row r="20" spans="4:8" ht="12.75" thickBot="1" x14ac:dyDescent="0.25">
      <c r="D20" s="48" t="s">
        <v>10</v>
      </c>
      <c r="E20" s="26"/>
      <c r="F20" s="39">
        <f>SUM(F18:F18)</f>
        <v>32666080999.999996</v>
      </c>
      <c r="G20" s="49">
        <f>F20/G9</f>
        <v>4700000</v>
      </c>
    </row>
    <row r="21" spans="4:8" x14ac:dyDescent="0.2">
      <c r="D21" s="27"/>
      <c r="E21" s="28"/>
      <c r="F21" s="32"/>
      <c r="G21" s="24"/>
    </row>
    <row r="22" spans="4:8" ht="15.75" x14ac:dyDescent="0.25">
      <c r="D22" s="42" t="s">
        <v>24</v>
      </c>
      <c r="E22" s="28"/>
      <c r="F22" s="32"/>
      <c r="G22" s="24"/>
    </row>
    <row r="23" spans="4:8" ht="12" customHeight="1" x14ac:dyDescent="0.2">
      <c r="D23" s="67" t="s">
        <v>25</v>
      </c>
      <c r="E23" s="68"/>
      <c r="F23" s="68"/>
      <c r="G23" s="68"/>
    </row>
    <row r="24" spans="4:8" ht="50.45" customHeight="1" x14ac:dyDescent="0.2">
      <c r="D24" s="67"/>
      <c r="E24" s="68"/>
      <c r="F24" s="68"/>
      <c r="G24" s="68"/>
    </row>
    <row r="25" spans="4:8" x14ac:dyDescent="0.2">
      <c r="D25" s="27"/>
      <c r="E25" s="28"/>
      <c r="F25" s="32"/>
      <c r="G25" s="24"/>
    </row>
    <row r="26" spans="4:8" x14ac:dyDescent="0.2">
      <c r="D26" s="27" t="s">
        <v>20</v>
      </c>
      <c r="E26" s="28"/>
      <c r="F26" s="32">
        <f>F10</f>
        <v>2820000</v>
      </c>
      <c r="G26" s="47"/>
    </row>
    <row r="27" spans="4:8" x14ac:dyDescent="0.2">
      <c r="D27" s="27" t="s">
        <v>22</v>
      </c>
      <c r="E27" s="28"/>
      <c r="F27" s="32">
        <f>F26*0.4</f>
        <v>1128000</v>
      </c>
      <c r="G27" s="47"/>
    </row>
    <row r="28" spans="4:8" x14ac:dyDescent="0.2">
      <c r="D28" s="27" t="s">
        <v>29</v>
      </c>
      <c r="E28" s="28"/>
      <c r="F28" s="32">
        <f>F27*G9</f>
        <v>7839859439.999999</v>
      </c>
      <c r="G28" s="47"/>
    </row>
    <row r="29" spans="4:8" x14ac:dyDescent="0.2">
      <c r="D29" s="27"/>
      <c r="E29" s="28"/>
      <c r="F29" s="32"/>
      <c r="G29" s="40"/>
    </row>
    <row r="30" spans="4:8" ht="16.5" thickBot="1" x14ac:dyDescent="0.3">
      <c r="D30" s="60" t="s">
        <v>23</v>
      </c>
      <c r="E30" s="61"/>
      <c r="F30" s="61"/>
      <c r="G30" s="62"/>
      <c r="H30" s="1"/>
    </row>
    <row r="31" spans="4:8" ht="12.75" thickBot="1" x14ac:dyDescent="0.25">
      <c r="D31" s="29"/>
      <c r="E31" s="30"/>
      <c r="F31" s="30"/>
      <c r="G31" s="31"/>
    </row>
    <row r="32" spans="4:8" ht="12.75" thickBot="1" x14ac:dyDescent="0.25">
      <c r="D32" s="63" t="s">
        <v>0</v>
      </c>
      <c r="E32" s="64"/>
      <c r="F32" s="65" t="s">
        <v>1</v>
      </c>
      <c r="G32" s="66"/>
      <c r="H32" s="20"/>
    </row>
    <row r="33" spans="4:11" x14ac:dyDescent="0.2">
      <c r="D33" s="21" t="s">
        <v>2</v>
      </c>
      <c r="E33" s="22"/>
      <c r="F33" s="35"/>
      <c r="G33" s="52">
        <v>1088.19</v>
      </c>
    </row>
    <row r="34" spans="4:11" ht="15.75" thickBot="1" x14ac:dyDescent="0.3">
      <c r="D34" s="23" t="s">
        <v>3</v>
      </c>
      <c r="E34" s="24"/>
      <c r="F34" s="36">
        <f>G34*F41</f>
        <v>801037.79999999993</v>
      </c>
      <c r="G34" s="38">
        <v>0.6</v>
      </c>
      <c r="K34" s="50"/>
    </row>
    <row r="35" spans="4:11" ht="12.75" thickTop="1" x14ac:dyDescent="0.2">
      <c r="D35" s="23" t="s">
        <v>4</v>
      </c>
      <c r="E35" s="24"/>
      <c r="F35" s="36">
        <f>G35*F41</f>
        <v>133506.30000000002</v>
      </c>
      <c r="G35" s="38">
        <v>0.1</v>
      </c>
    </row>
    <row r="36" spans="4:11" x14ac:dyDescent="0.2">
      <c r="D36" s="27" t="s">
        <v>5</v>
      </c>
      <c r="E36" s="28"/>
      <c r="F36" s="41">
        <f>F41*0.7</f>
        <v>934544.1</v>
      </c>
      <c r="G36" s="38">
        <f>G41-G39-G38</f>
        <v>0.7</v>
      </c>
    </row>
    <row r="37" spans="4:11" x14ac:dyDescent="0.2">
      <c r="D37" s="23"/>
      <c r="E37" s="24"/>
      <c r="F37" s="36"/>
      <c r="G37" s="38"/>
    </row>
    <row r="38" spans="4:11" x14ac:dyDescent="0.2">
      <c r="D38" s="23" t="s">
        <v>6</v>
      </c>
      <c r="E38" s="24"/>
      <c r="F38" s="36">
        <f>F41*0.15</f>
        <v>200259.44999999998</v>
      </c>
      <c r="G38" s="38">
        <v>0.15</v>
      </c>
    </row>
    <row r="39" spans="4:11" x14ac:dyDescent="0.2">
      <c r="D39" s="23" t="s">
        <v>9</v>
      </c>
      <c r="E39" s="24"/>
      <c r="F39" s="36">
        <f>F41*0.15</f>
        <v>200259.44999999998</v>
      </c>
      <c r="G39" s="38">
        <v>0.15</v>
      </c>
    </row>
    <row r="40" spans="4:11" x14ac:dyDescent="0.2">
      <c r="D40" s="23" t="s">
        <v>27</v>
      </c>
      <c r="E40" s="24"/>
      <c r="F40" s="36">
        <f>F39*G33</f>
        <v>217920330.8955</v>
      </c>
      <c r="G40" s="38"/>
    </row>
    <row r="41" spans="4:11" x14ac:dyDescent="0.2">
      <c r="D41" s="27" t="s">
        <v>7</v>
      </c>
      <c r="E41" s="28"/>
      <c r="F41" s="51">
        <v>1335063</v>
      </c>
      <c r="G41" s="38">
        <v>1</v>
      </c>
    </row>
    <row r="42" spans="4:11" x14ac:dyDescent="0.2">
      <c r="D42" s="23" t="s">
        <v>8</v>
      </c>
      <c r="E42" s="24"/>
      <c r="F42" s="36">
        <f>G33*F41</f>
        <v>1452802205.97</v>
      </c>
      <c r="G42" s="37"/>
    </row>
    <row r="43" spans="4:11" x14ac:dyDescent="0.2">
      <c r="D43" s="23"/>
      <c r="E43" s="25"/>
      <c r="F43" s="36"/>
      <c r="G43" s="37"/>
    </row>
    <row r="44" spans="4:11" ht="12.75" thickBot="1" x14ac:dyDescent="0.25">
      <c r="D44" s="48" t="s">
        <v>10</v>
      </c>
      <c r="E44" s="26"/>
      <c r="F44" s="39">
        <f>SUM(F42:F42)</f>
        <v>1452802205.97</v>
      </c>
      <c r="G44" s="49">
        <f>F44/G33</f>
        <v>1335063</v>
      </c>
    </row>
    <row r="45" spans="4:11" x14ac:dyDescent="0.2">
      <c r="D45" s="27"/>
      <c r="E45" s="28"/>
      <c r="F45" s="32"/>
      <c r="G45" s="24"/>
    </row>
    <row r="46" spans="4:11" x14ac:dyDescent="0.2">
      <c r="D46" s="27"/>
      <c r="E46" s="28"/>
      <c r="F46" s="32"/>
      <c r="G46" s="24"/>
    </row>
    <row r="47" spans="4:11" x14ac:dyDescent="0.2">
      <c r="D47" s="27" t="s">
        <v>20</v>
      </c>
      <c r="E47" s="28"/>
      <c r="F47" s="32">
        <f>F34</f>
        <v>801037.79999999993</v>
      </c>
      <c r="G47" s="47"/>
    </row>
    <row r="48" spans="4:11" x14ac:dyDescent="0.2">
      <c r="D48" s="27" t="s">
        <v>22</v>
      </c>
      <c r="E48" s="28"/>
      <c r="F48" s="32">
        <f>F47*0.4</f>
        <v>320415.12</v>
      </c>
      <c r="G48" s="47"/>
    </row>
    <row r="49" spans="4:8" x14ac:dyDescent="0.2">
      <c r="D49" s="27" t="s">
        <v>29</v>
      </c>
      <c r="E49" s="28"/>
      <c r="F49" s="32">
        <f>F48*G33</f>
        <v>348672529.43279999</v>
      </c>
      <c r="G49" s="47"/>
    </row>
    <row r="50" spans="4:8" x14ac:dyDescent="0.2">
      <c r="D50" s="27"/>
      <c r="E50" s="28"/>
      <c r="F50" s="32"/>
      <c r="G50" s="47"/>
    </row>
    <row r="51" spans="4:8" ht="16.5" thickBot="1" x14ac:dyDescent="0.3">
      <c r="D51" s="60" t="s">
        <v>23</v>
      </c>
      <c r="E51" s="61"/>
      <c r="F51" s="61"/>
      <c r="G51" s="62"/>
      <c r="H51" s="1"/>
    </row>
    <row r="52" spans="4:8" ht="12.75" thickBot="1" x14ac:dyDescent="0.25">
      <c r="D52" s="29"/>
      <c r="E52" s="30"/>
      <c r="F52" s="30"/>
      <c r="G52" s="31"/>
    </row>
    <row r="53" spans="4:8" ht="12.75" thickBot="1" x14ac:dyDescent="0.25">
      <c r="D53" s="63" t="s">
        <v>0</v>
      </c>
      <c r="E53" s="64"/>
      <c r="F53" s="65" t="s">
        <v>1</v>
      </c>
      <c r="G53" s="66"/>
      <c r="H53" s="20"/>
    </row>
    <row r="54" spans="4:8" x14ac:dyDescent="0.2">
      <c r="D54" s="21" t="s">
        <v>2</v>
      </c>
      <c r="E54" s="22"/>
      <c r="F54" s="35"/>
      <c r="G54" s="52">
        <v>793.62</v>
      </c>
    </row>
    <row r="55" spans="4:8" x14ac:dyDescent="0.2">
      <c r="D55" s="23" t="s">
        <v>3</v>
      </c>
      <c r="E55" s="24"/>
      <c r="F55" s="36">
        <f>G55*F62</f>
        <v>3120000</v>
      </c>
      <c r="G55" s="38">
        <v>0.6</v>
      </c>
    </row>
    <row r="56" spans="4:8" x14ac:dyDescent="0.2">
      <c r="D56" s="23" t="s">
        <v>4</v>
      </c>
      <c r="E56" s="24"/>
      <c r="F56" s="36">
        <f>G56*F62</f>
        <v>520000</v>
      </c>
      <c r="G56" s="38">
        <v>0.1</v>
      </c>
    </row>
    <row r="57" spans="4:8" x14ac:dyDescent="0.2">
      <c r="D57" s="27" t="s">
        <v>5</v>
      </c>
      <c r="E57" s="28"/>
      <c r="F57" s="41">
        <f>F62*0.7</f>
        <v>3640000</v>
      </c>
      <c r="G57" s="38">
        <f>G62-G60-G59</f>
        <v>0.7</v>
      </c>
    </row>
    <row r="58" spans="4:8" x14ac:dyDescent="0.2">
      <c r="D58" s="23"/>
      <c r="E58" s="24"/>
      <c r="F58" s="36"/>
      <c r="G58" s="38"/>
    </row>
    <row r="59" spans="4:8" x14ac:dyDescent="0.2">
      <c r="D59" s="23" t="s">
        <v>6</v>
      </c>
      <c r="E59" s="24"/>
      <c r="F59" s="36">
        <f>F62*0.15</f>
        <v>780000</v>
      </c>
      <c r="G59" s="38">
        <v>0.15</v>
      </c>
    </row>
    <row r="60" spans="4:8" x14ac:dyDescent="0.2">
      <c r="D60" s="23" t="s">
        <v>9</v>
      </c>
      <c r="E60" s="24"/>
      <c r="F60" s="36">
        <f>F62*0.15</f>
        <v>780000</v>
      </c>
      <c r="G60" s="38">
        <v>0.15</v>
      </c>
    </row>
    <row r="61" spans="4:8" x14ac:dyDescent="0.2">
      <c r="D61" s="23" t="s">
        <v>27</v>
      </c>
      <c r="E61" s="24"/>
      <c r="F61" s="36">
        <f>F60*G54</f>
        <v>619023600</v>
      </c>
      <c r="G61" s="38"/>
    </row>
    <row r="62" spans="4:8" x14ac:dyDescent="0.2">
      <c r="D62" s="27" t="s">
        <v>7</v>
      </c>
      <c r="E62" s="28"/>
      <c r="F62" s="51">
        <v>5200000</v>
      </c>
      <c r="G62" s="38">
        <v>1</v>
      </c>
    </row>
    <row r="63" spans="4:8" x14ac:dyDescent="0.2">
      <c r="D63" s="23" t="s">
        <v>8</v>
      </c>
      <c r="E63" s="24"/>
      <c r="F63" s="36">
        <f>G54*F62</f>
        <v>4126824000</v>
      </c>
      <c r="G63" s="37"/>
    </row>
    <row r="64" spans="4:8" x14ac:dyDescent="0.2">
      <c r="D64" s="23"/>
      <c r="E64" s="25"/>
      <c r="F64" s="36"/>
      <c r="G64" s="37"/>
    </row>
    <row r="65" spans="4:7" ht="12.75" thickBot="1" x14ac:dyDescent="0.25">
      <c r="D65" s="48" t="s">
        <v>10</v>
      </c>
      <c r="E65" s="26"/>
      <c r="F65" s="39">
        <f>SUM(F63:F63)</f>
        <v>4126824000</v>
      </c>
      <c r="G65" s="49">
        <f>F65/G54</f>
        <v>5200000</v>
      </c>
    </row>
    <row r="66" spans="4:7" x14ac:dyDescent="0.2">
      <c r="D66" s="27"/>
      <c r="E66" s="28"/>
      <c r="F66" s="32"/>
      <c r="G66" s="24"/>
    </row>
    <row r="67" spans="4:7" x14ac:dyDescent="0.2">
      <c r="D67" s="27"/>
      <c r="E67" s="28"/>
      <c r="F67" s="32"/>
      <c r="G67" s="24"/>
    </row>
    <row r="68" spans="4:7" x14ac:dyDescent="0.2">
      <c r="D68" s="27" t="s">
        <v>20</v>
      </c>
      <c r="E68" s="28"/>
      <c r="F68" s="32">
        <f>F55</f>
        <v>3120000</v>
      </c>
      <c r="G68" s="47"/>
    </row>
    <row r="69" spans="4:7" x14ac:dyDescent="0.2">
      <c r="D69" s="27" t="s">
        <v>22</v>
      </c>
      <c r="E69" s="28"/>
      <c r="F69" s="32">
        <f>F68*0.4</f>
        <v>1248000</v>
      </c>
      <c r="G69" s="47"/>
    </row>
    <row r="70" spans="4:7" x14ac:dyDescent="0.2">
      <c r="D70" s="27" t="s">
        <v>29</v>
      </c>
      <c r="E70" s="28"/>
      <c r="F70" s="32">
        <f>F69*G54</f>
        <v>990437760</v>
      </c>
      <c r="G70" s="47"/>
    </row>
    <row r="71" spans="4:7" x14ac:dyDescent="0.2">
      <c r="D71" s="27"/>
      <c r="E71" s="28"/>
      <c r="F71" s="32"/>
      <c r="G71" s="40"/>
    </row>
    <row r="72" spans="4:7" x14ac:dyDescent="0.2">
      <c r="D72" s="27"/>
      <c r="E72" s="28"/>
      <c r="F72" s="32"/>
      <c r="G72" s="40"/>
    </row>
    <row r="73" spans="4:7" ht="15.75" x14ac:dyDescent="0.25">
      <c r="D73" s="43" t="s">
        <v>30</v>
      </c>
      <c r="E73" s="44"/>
      <c r="F73" s="45">
        <f>F49+F28+F70</f>
        <v>9178969729.4328003</v>
      </c>
      <c r="G73" s="46"/>
    </row>
  </sheetData>
  <mergeCells count="13">
    <mergeCell ref="D23:G24"/>
    <mergeCell ref="F8:G8"/>
    <mergeCell ref="D5:G5"/>
    <mergeCell ref="D6:G6"/>
    <mergeCell ref="D1:D4"/>
    <mergeCell ref="F1:G4"/>
    <mergeCell ref="D8:E8"/>
    <mergeCell ref="D51:G51"/>
    <mergeCell ref="D53:E53"/>
    <mergeCell ref="F53:G53"/>
    <mergeCell ref="D30:G30"/>
    <mergeCell ref="D32:E32"/>
    <mergeCell ref="F32:G32"/>
  </mergeCells>
  <pageMargins left="0.7" right="0.7" top="0.75" bottom="0.75" header="0.3" footer="0.3"/>
  <pageSetup scale="70" orientation="portrait" r:id="rId1"/>
  <colBreaks count="1" manualBreakCount="1">
    <brk id="8"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fitto y corvinni</vt:lpstr>
      <vt:lpstr>REPOSICION </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2021-11-24T21:01:21Z</cp:lastPrinted>
  <dcterms:created xsi:type="dcterms:W3CDTF">2014-05-16T21:04:28Z</dcterms:created>
  <dcterms:modified xsi:type="dcterms:W3CDTF">2022-11-29T19:15:58Z</dcterms:modified>
</cp:coreProperties>
</file>