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8 tranditorio\23\2\x\"/>
    </mc:Choice>
  </mc:AlternateContent>
  <xr:revisionPtr revIDLastSave="0" documentId="8_{4A3789D6-5F8A-45CC-8F4A-E7E8F66ABB19}"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s>
  <externalReferences>
    <externalReference r:id="rId3"/>
  </externalReferences>
  <definedNames>
    <definedName name="AÑO">[1]DATOS!$K$4:$K$40</definedName>
    <definedName name="_xlnm.Print_Area" localSheetId="1">'REPOSICION '!$D$1:$I$62</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1" l="1"/>
  <c r="F10" i="11"/>
  <c r="F41" i="11"/>
  <c r="F42" i="11"/>
  <c r="G43" i="11" l="1"/>
  <c r="F49" i="11" l="1"/>
  <c r="F51" i="11" s="1"/>
  <c r="G51" i="11" s="1"/>
  <c r="F43" i="11"/>
  <c r="F57" i="11" s="1"/>
  <c r="F58" i="11" s="1"/>
  <c r="F59" i="11" s="1"/>
  <c r="F45" i="11"/>
  <c r="F46" i="11"/>
  <c r="F47" i="11" s="1"/>
  <c r="G12" i="11" l="1"/>
  <c r="F15" i="11" l="1"/>
  <c r="F16" i="11" s="1"/>
  <c r="F12" i="11"/>
  <c r="F18" i="11"/>
  <c r="F14" i="11"/>
  <c r="F20"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7" i="11" s="1"/>
  <c r="F28" i="11" l="1"/>
  <c r="F62" i="11" s="1"/>
  <c r="G20" i="11"/>
</calcChain>
</file>

<file path=xl/sharedStrings.xml><?xml version="1.0" encoding="utf-8"?>
<sst xmlns="http://schemas.openxmlformats.org/spreadsheetml/2006/main" count="52" uniqueCount="31">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</sst>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8">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44" fontId="12" fillId="0" borderId="0" xfId="0" applyNumberFormat="1" applyFont="1"/>
    <xf numFmtId="2" fontId="4" fillId="4" borderId="20" xfId="0" applyNumberFormat="1" applyFont="1" applyFill="1" applyBorder="1"/>
    <xf numFmtId="164" fontId="4" fillId="4" borderId="7" xfId="1" applyFont="1" applyFill="1" applyBorder="1" applyAlignment="1" applyProtection="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664785</xdr:colOff>
      <xdr:row>3</xdr:row>
      <xdr:rowOff>171449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oneCellAnchor>
    <xdr:from>
      <xdr:col>3</xdr:col>
      <xdr:colOff>0</xdr:colOff>
      <xdr:row>31</xdr:row>
      <xdr:rowOff>19050</xdr:rowOff>
    </xdr:from>
    <xdr:ext cx="1744921" cy="674369"/>
    <xdr:pic>
      <xdr:nvPicPr>
        <xdr:cNvPr id="4" name="Picture 1">
          <a:extLst>
            <a:ext uri="{FF2B5EF4-FFF2-40B4-BE49-F238E27FC236}">
              <a16:creationId xmlns:a16="http://schemas.microsoft.com/office/drawing/2014/main" id="{6D882722-383C-4902-A4C5-8C575DACDA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6821" y="5553347"/>
          <a:ext cx="1744921" cy="674369"/>
        </a:xfrm>
        <a:prstGeom prst="rect">
          <a:avLst/>
        </a:prstGeom>
        <a:noFill/>
        <a:ln w="1">
          <a:noFill/>
          <a:miter lim="800000"/>
          <a:headEnd/>
          <a:tailEnd type="none" w="med" len="me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3" t="s">
        <v>11</v>
      </c>
      <c r="B1" s="54"/>
      <c r="C1" s="54"/>
      <c r="D1" s="54"/>
      <c r="E1" s="54"/>
      <c r="F1" s="54"/>
      <c r="G1" s="54"/>
      <c r="H1" s="54"/>
      <c r="I1" s="54"/>
      <c r="J1" s="55"/>
      <c r="L1" s="3" t="s">
        <v>12</v>
      </c>
    </row>
    <row r="2" spans="1:12" x14ac:dyDescent="0.25">
      <c r="A2" s="56" t="s">
        <v>13</v>
      </c>
      <c r="B2" s="57"/>
      <c r="C2" s="57"/>
      <c r="D2" s="57"/>
      <c r="E2" s="57"/>
      <c r="F2" s="57"/>
      <c r="G2" s="57"/>
      <c r="H2" s="57"/>
      <c r="I2" s="57"/>
      <c r="J2" s="58"/>
      <c r="L2"/>
    </row>
    <row r="3" spans="1:12" ht="36" x14ac:dyDescent="0.25">
      <c r="A3" s="2"/>
      <c r="B3" s="56" t="s">
        <v>14</v>
      </c>
      <c r="C3" s="57"/>
      <c r="D3" s="57"/>
      <c r="E3" s="57"/>
      <c r="F3" s="57"/>
      <c r="G3" s="57"/>
      <c r="H3" s="57"/>
      <c r="I3" s="57"/>
      <c r="J3" s="57"/>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59" t="s">
        <v>19</v>
      </c>
    </row>
    <row r="10" spans="1:12" x14ac:dyDescent="0.25">
      <c r="A10" s="8">
        <v>5</v>
      </c>
      <c r="B10" s="9">
        <v>2.62</v>
      </c>
      <c r="C10" s="9">
        <v>2.65</v>
      </c>
      <c r="D10" s="9">
        <f>2.43+C10</f>
        <v>5.08</v>
      </c>
      <c r="E10" s="10">
        <v>10.5</v>
      </c>
      <c r="F10" s="9">
        <v>20.25</v>
      </c>
      <c r="G10" s="9">
        <v>34.950000000000003</v>
      </c>
      <c r="H10" s="9">
        <v>53.94</v>
      </c>
      <c r="I10" s="9">
        <v>75.849999999999994</v>
      </c>
      <c r="J10" s="11">
        <v>100</v>
      </c>
      <c r="L10" s="59"/>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showGridLines="0" tabSelected="1" view="pageBreakPreview" zoomScale="70" zoomScaleNormal="70" zoomScaleSheetLayoutView="70" workbookViewId="0">
      <selection activeCell="F62" sqref="F62"/>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8" width="15.28515625" style="19" customWidth="1"/>
    <col min="9" max="9" width="13" style="19" bestFit="1" customWidth="1"/>
    <col min="10" max="16384" width="11.42578125" style="19"/>
  </cols>
  <sheetData>
    <row r="1" spans="1:11" s="1" customFormat="1" ht="14.25" customHeight="1" x14ac:dyDescent="0.2">
      <c r="A1" s="1" t="s">
        <v>28</v>
      </c>
      <c r="D1" s="70"/>
      <c r="E1" s="33"/>
      <c r="F1" s="72" t="s">
        <v>21</v>
      </c>
      <c r="G1" s="73"/>
    </row>
    <row r="2" spans="1:11" s="1" customFormat="1" ht="14.25" customHeight="1" x14ac:dyDescent="0.2">
      <c r="D2" s="71"/>
      <c r="E2" s="34"/>
      <c r="F2" s="74"/>
      <c r="G2" s="75"/>
    </row>
    <row r="3" spans="1:11" s="1" customFormat="1" ht="14.25" customHeight="1" x14ac:dyDescent="0.2">
      <c r="D3" s="71"/>
      <c r="E3" s="34"/>
      <c r="F3" s="74"/>
      <c r="G3" s="75"/>
    </row>
    <row r="4" spans="1:11" s="1" customFormat="1" ht="15" customHeight="1" thickBot="1" x14ac:dyDescent="0.25">
      <c r="D4" s="71"/>
      <c r="E4" s="34"/>
      <c r="F4" s="74"/>
      <c r="G4" s="75"/>
    </row>
    <row r="5" spans="1:11" s="1" customFormat="1" ht="13.5" thickBot="1" x14ac:dyDescent="0.25">
      <c r="D5" s="64" t="s">
        <v>26</v>
      </c>
      <c r="E5" s="65"/>
      <c r="F5" s="65"/>
      <c r="G5" s="66"/>
    </row>
    <row r="6" spans="1:11" s="1" customFormat="1" ht="16.5" thickBot="1" x14ac:dyDescent="0.3">
      <c r="D6" s="67" t="s">
        <v>23</v>
      </c>
      <c r="E6" s="68"/>
      <c r="F6" s="68"/>
      <c r="G6" s="69"/>
    </row>
    <row r="7" spans="1:11" ht="12.75" thickBot="1" x14ac:dyDescent="0.25">
      <c r="D7" s="29"/>
      <c r="E7" s="30"/>
      <c r="F7" s="30"/>
      <c r="G7" s="31"/>
    </row>
    <row r="8" spans="1:11" s="20" customFormat="1" ht="15" customHeight="1" thickBot="1" x14ac:dyDescent="0.3">
      <c r="D8" s="76" t="s">
        <v>0</v>
      </c>
      <c r="E8" s="77"/>
      <c r="F8" s="62" t="s">
        <v>1</v>
      </c>
      <c r="G8" s="63"/>
    </row>
    <row r="9" spans="1:11" x14ac:dyDescent="0.2">
      <c r="D9" s="21" t="s">
        <v>2</v>
      </c>
      <c r="E9" s="22"/>
      <c r="F9" s="35"/>
      <c r="G9" s="51">
        <v>250.614</v>
      </c>
      <c r="K9" s="19" t="s">
        <v>28</v>
      </c>
    </row>
    <row r="10" spans="1:11" x14ac:dyDescent="0.2">
      <c r="D10" s="23" t="s">
        <v>3</v>
      </c>
      <c r="E10" s="24"/>
      <c r="F10" s="36">
        <f>F17*G10</f>
        <v>801037.79999999993</v>
      </c>
      <c r="G10" s="38">
        <v>0.6</v>
      </c>
      <c r="H10" s="50"/>
    </row>
    <row r="11" spans="1:11" x14ac:dyDescent="0.2">
      <c r="D11" s="23" t="s">
        <v>4</v>
      </c>
      <c r="E11" s="24"/>
      <c r="F11" s="36">
        <f>G11*F17</f>
        <v>133506.30000000002</v>
      </c>
      <c r="G11" s="38">
        <v>0.1</v>
      </c>
      <c r="H11" s="50"/>
    </row>
    <row r="12" spans="1:11" x14ac:dyDescent="0.2">
      <c r="D12" s="27" t="s">
        <v>5</v>
      </c>
      <c r="E12" s="28"/>
      <c r="F12" s="41">
        <f>F17*0.7</f>
        <v>934544.1</v>
      </c>
      <c r="G12" s="38">
        <f>G17-G15-G14</f>
        <v>0.7</v>
      </c>
      <c r="H12" s="50"/>
      <c r="I12" s="50"/>
    </row>
    <row r="13" spans="1:11" x14ac:dyDescent="0.2">
      <c r="D13" s="23"/>
      <c r="E13" s="24"/>
      <c r="F13" s="36"/>
      <c r="G13" s="38"/>
    </row>
    <row r="14" spans="1:11" x14ac:dyDescent="0.2">
      <c r="D14" s="23" t="s">
        <v>6</v>
      </c>
      <c r="E14" s="24"/>
      <c r="F14" s="36">
        <f>F17*0.15</f>
        <v>200259.44999999998</v>
      </c>
      <c r="G14" s="38">
        <v>0.15</v>
      </c>
      <c r="H14" s="50"/>
    </row>
    <row r="15" spans="1:11" x14ac:dyDescent="0.2">
      <c r="D15" s="23" t="s">
        <v>9</v>
      </c>
      <c r="E15" s="24"/>
      <c r="F15" s="36">
        <f>F17*0.15</f>
        <v>200259.44999999998</v>
      </c>
      <c r="G15" s="38">
        <v>0.15</v>
      </c>
      <c r="H15" s="50"/>
    </row>
    <row r="16" spans="1:11" x14ac:dyDescent="0.2">
      <c r="D16" s="23" t="s">
        <v>27</v>
      </c>
      <c r="E16" s="24"/>
      <c r="F16" s="36">
        <f>F15*G9</f>
        <v>50187821.802299999</v>
      </c>
      <c r="G16" s="38"/>
      <c r="H16" s="50"/>
    </row>
    <row r="17" spans="4:9" x14ac:dyDescent="0.2">
      <c r="D17" s="27" t="s">
        <v>7</v>
      </c>
      <c r="E17" s="28"/>
      <c r="F17" s="52">
        <v>1335063</v>
      </c>
      <c r="G17" s="38">
        <v>1</v>
      </c>
      <c r="H17" s="50"/>
      <c r="I17" s="50"/>
    </row>
    <row r="18" spans="4:9" x14ac:dyDescent="0.2">
      <c r="D18" s="23" t="s">
        <v>8</v>
      </c>
      <c r="E18" s="24"/>
      <c r="F18" s="36">
        <f>G9*F17</f>
        <v>334585478.68199998</v>
      </c>
      <c r="G18" s="37"/>
    </row>
    <row r="19" spans="4:9" x14ac:dyDescent="0.2">
      <c r="D19" s="23"/>
      <c r="E19" s="25"/>
      <c r="F19" s="36"/>
      <c r="G19" s="37"/>
    </row>
    <row r="20" spans="4:9" ht="12.75" thickBot="1" x14ac:dyDescent="0.25">
      <c r="D20" s="48" t="s">
        <v>10</v>
      </c>
      <c r="E20" s="26"/>
      <c r="F20" s="39">
        <f>SUM(F18:F18)</f>
        <v>334585478.68199998</v>
      </c>
      <c r="G20" s="49">
        <f>F20/G9</f>
        <v>1335063</v>
      </c>
    </row>
    <row r="21" spans="4:9" x14ac:dyDescent="0.2">
      <c r="D21" s="27"/>
      <c r="E21" s="28"/>
      <c r="F21" s="32"/>
      <c r="G21" s="24"/>
    </row>
    <row r="22" spans="4:9" ht="15.75" x14ac:dyDescent="0.25">
      <c r="D22" s="42" t="s">
        <v>24</v>
      </c>
      <c r="E22" s="28"/>
      <c r="F22" s="32"/>
      <c r="G22" s="24"/>
    </row>
    <row r="23" spans="4:9" ht="12" customHeight="1" x14ac:dyDescent="0.2">
      <c r="D23" s="60" t="s">
        <v>25</v>
      </c>
      <c r="E23" s="61"/>
      <c r="F23" s="61"/>
      <c r="G23" s="61"/>
    </row>
    <row r="24" spans="4:9" ht="50.45" customHeight="1" x14ac:dyDescent="0.2">
      <c r="D24" s="60"/>
      <c r="E24" s="61"/>
      <c r="F24" s="61"/>
      <c r="G24" s="61"/>
    </row>
    <row r="25" spans="4:9" x14ac:dyDescent="0.2">
      <c r="D25" s="27"/>
      <c r="E25" s="28"/>
      <c r="F25" s="32"/>
      <c r="G25" s="24"/>
    </row>
    <row r="26" spans="4:9" x14ac:dyDescent="0.2">
      <c r="D26" s="27" t="s">
        <v>20</v>
      </c>
      <c r="E26" s="28"/>
      <c r="F26" s="32">
        <f>F10</f>
        <v>801037.79999999993</v>
      </c>
      <c r="G26" s="47"/>
    </row>
    <row r="27" spans="4:9" x14ac:dyDescent="0.2">
      <c r="D27" s="27" t="s">
        <v>22</v>
      </c>
      <c r="E27" s="28"/>
      <c r="F27" s="32">
        <f>F26*0.25</f>
        <v>200259.44999999998</v>
      </c>
      <c r="G27" s="47"/>
    </row>
    <row r="28" spans="4:9" x14ac:dyDescent="0.2">
      <c r="D28" s="27" t="s">
        <v>29</v>
      </c>
      <c r="E28" s="28"/>
      <c r="F28" s="32">
        <f>F27*G9</f>
        <v>50187821.802299999</v>
      </c>
      <c r="G28" s="47"/>
    </row>
    <row r="29" spans="4:9" x14ac:dyDescent="0.2">
      <c r="D29" s="27"/>
      <c r="E29" s="28"/>
      <c r="F29" s="32"/>
      <c r="G29" s="40"/>
    </row>
    <row r="30" spans="4:9" x14ac:dyDescent="0.2">
      <c r="D30" s="27"/>
      <c r="E30" s="28"/>
      <c r="F30" s="32"/>
      <c r="G30" s="47"/>
    </row>
    <row r="31" spans="4:9" ht="12.75" thickBot="1" x14ac:dyDescent="0.25">
      <c r="D31" s="27"/>
      <c r="E31" s="28"/>
      <c r="F31" s="32"/>
      <c r="G31" s="47"/>
    </row>
    <row r="32" spans="4:9" ht="15" x14ac:dyDescent="0.2">
      <c r="D32" s="70"/>
      <c r="E32" s="33"/>
      <c r="F32" s="72" t="s">
        <v>21</v>
      </c>
      <c r="G32" s="73"/>
      <c r="H32" s="1"/>
    </row>
    <row r="33" spans="4:8" ht="15" x14ac:dyDescent="0.2">
      <c r="D33" s="71"/>
      <c r="E33" s="34"/>
      <c r="F33" s="74"/>
      <c r="G33" s="75"/>
      <c r="H33" s="1"/>
    </row>
    <row r="34" spans="4:8" ht="15" x14ac:dyDescent="0.2">
      <c r="D34" s="71"/>
      <c r="E34" s="34"/>
      <c r="F34" s="74"/>
      <c r="G34" s="75"/>
      <c r="H34" s="1"/>
    </row>
    <row r="35" spans="4:8" ht="15.75" thickBot="1" x14ac:dyDescent="0.25">
      <c r="D35" s="71"/>
      <c r="E35" s="34"/>
      <c r="F35" s="74"/>
      <c r="G35" s="75"/>
      <c r="H35" s="1"/>
    </row>
    <row r="36" spans="4:8" ht="13.5" thickBot="1" x14ac:dyDescent="0.25">
      <c r="D36" s="64" t="s">
        <v>26</v>
      </c>
      <c r="E36" s="65"/>
      <c r="F36" s="65"/>
      <c r="G36" s="66"/>
      <c r="H36" s="1"/>
    </row>
    <row r="37" spans="4:8" ht="16.5" thickBot="1" x14ac:dyDescent="0.3">
      <c r="D37" s="67" t="s">
        <v>23</v>
      </c>
      <c r="E37" s="68"/>
      <c r="F37" s="68"/>
      <c r="G37" s="69"/>
      <c r="H37" s="1"/>
    </row>
    <row r="38" spans="4:8" ht="12.75" thickBot="1" x14ac:dyDescent="0.25">
      <c r="D38" s="29"/>
      <c r="E38" s="30"/>
      <c r="F38" s="30"/>
      <c r="G38" s="31"/>
    </row>
    <row r="39" spans="4:8" ht="12.75" thickBot="1" x14ac:dyDescent="0.25">
      <c r="D39" s="76" t="s">
        <v>0</v>
      </c>
      <c r="E39" s="77"/>
      <c r="F39" s="62" t="s">
        <v>1</v>
      </c>
      <c r="G39" s="63"/>
      <c r="H39" s="20"/>
    </row>
    <row r="40" spans="4:8" x14ac:dyDescent="0.2">
      <c r="D40" s="21" t="s">
        <v>2</v>
      </c>
      <c r="E40" s="22"/>
      <c r="F40" s="35"/>
      <c r="G40" s="51">
        <v>74</v>
      </c>
    </row>
    <row r="41" spans="4:8" x14ac:dyDescent="0.2">
      <c r="D41" s="23" t="s">
        <v>3</v>
      </c>
      <c r="E41" s="24"/>
      <c r="F41" s="36">
        <f>F48*0.6</f>
        <v>696554.4</v>
      </c>
      <c r="G41" s="38">
        <v>0.6</v>
      </c>
    </row>
    <row r="42" spans="4:8" x14ac:dyDescent="0.2">
      <c r="D42" s="23" t="s">
        <v>4</v>
      </c>
      <c r="E42" s="24"/>
      <c r="F42" s="36">
        <f>F48*0.1</f>
        <v>116092.40000000001</v>
      </c>
      <c r="G42" s="38">
        <v>0.1</v>
      </c>
    </row>
    <row r="43" spans="4:8" x14ac:dyDescent="0.2">
      <c r="D43" s="27" t="s">
        <v>5</v>
      </c>
      <c r="E43" s="28"/>
      <c r="F43" s="41">
        <f>F48*0.5</f>
        <v>580462</v>
      </c>
      <c r="G43" s="38">
        <f>G48-G46-G45</f>
        <v>0.7</v>
      </c>
    </row>
    <row r="44" spans="4:8" x14ac:dyDescent="0.2">
      <c r="D44" s="23"/>
      <c r="E44" s="24"/>
      <c r="F44" s="36"/>
      <c r="G44" s="38"/>
    </row>
    <row r="45" spans="4:8" x14ac:dyDescent="0.2">
      <c r="D45" s="23" t="s">
        <v>6</v>
      </c>
      <c r="E45" s="24"/>
      <c r="F45" s="36">
        <f>F48*0.15</f>
        <v>174138.6</v>
      </c>
      <c r="G45" s="38">
        <v>0.15</v>
      </c>
    </row>
    <row r="46" spans="4:8" x14ac:dyDescent="0.2">
      <c r="D46" s="23" t="s">
        <v>9</v>
      </c>
      <c r="E46" s="24"/>
      <c r="F46" s="36">
        <f>F48*0.15</f>
        <v>174138.6</v>
      </c>
      <c r="G46" s="38">
        <v>0.15</v>
      </c>
    </row>
    <row r="47" spans="4:8" x14ac:dyDescent="0.2">
      <c r="D47" s="23" t="s">
        <v>27</v>
      </c>
      <c r="E47" s="24"/>
      <c r="F47" s="36">
        <f>F46*G40</f>
        <v>12886256.4</v>
      </c>
      <c r="G47" s="38"/>
    </row>
    <row r="48" spans="4:8" x14ac:dyDescent="0.2">
      <c r="D48" s="27" t="s">
        <v>7</v>
      </c>
      <c r="E48" s="28"/>
      <c r="F48" s="52">
        <v>1160924</v>
      </c>
      <c r="G48" s="38">
        <v>1</v>
      </c>
    </row>
    <row r="49" spans="4:7" x14ac:dyDescent="0.2">
      <c r="D49" s="23" t="s">
        <v>8</v>
      </c>
      <c r="E49" s="24"/>
      <c r="F49" s="36">
        <f>G40*F48</f>
        <v>85908376</v>
      </c>
      <c r="G49" s="37"/>
    </row>
    <row r="50" spans="4:7" x14ac:dyDescent="0.2">
      <c r="D50" s="23"/>
      <c r="E50" s="25"/>
      <c r="F50" s="36"/>
      <c r="G50" s="37"/>
    </row>
    <row r="51" spans="4:7" ht="12.75" thickBot="1" x14ac:dyDescent="0.25">
      <c r="D51" s="48" t="s">
        <v>10</v>
      </c>
      <c r="E51" s="26"/>
      <c r="F51" s="39">
        <f>SUM(F49:F49)</f>
        <v>85908376</v>
      </c>
      <c r="G51" s="49">
        <f>F51/G40</f>
        <v>1160924</v>
      </c>
    </row>
    <row r="52" spans="4:7" x14ac:dyDescent="0.2">
      <c r="D52" s="27"/>
      <c r="E52" s="28"/>
      <c r="F52" s="32"/>
      <c r="G52" s="24"/>
    </row>
    <row r="53" spans="4:7" ht="15.75" x14ac:dyDescent="0.25">
      <c r="D53" s="42" t="s">
        <v>24</v>
      </c>
      <c r="E53" s="28"/>
      <c r="F53" s="32"/>
      <c r="G53" s="24"/>
    </row>
    <row r="54" spans="4:7" x14ac:dyDescent="0.2">
      <c r="D54" s="60" t="s">
        <v>25</v>
      </c>
      <c r="E54" s="61"/>
      <c r="F54" s="61"/>
      <c r="G54" s="61"/>
    </row>
    <row r="55" spans="4:7" x14ac:dyDescent="0.2">
      <c r="D55" s="60"/>
      <c r="E55" s="61"/>
      <c r="F55" s="61"/>
      <c r="G55" s="61"/>
    </row>
    <row r="56" spans="4:7" x14ac:dyDescent="0.2">
      <c r="D56" s="27"/>
      <c r="E56" s="28"/>
      <c r="F56" s="32"/>
      <c r="G56" s="24"/>
    </row>
    <row r="57" spans="4:7" x14ac:dyDescent="0.2">
      <c r="D57" s="27" t="s">
        <v>20</v>
      </c>
      <c r="E57" s="28"/>
      <c r="F57" s="32">
        <f>F41</f>
        <v>696554.4</v>
      </c>
      <c r="G57" s="47"/>
    </row>
    <row r="58" spans="4:7" x14ac:dyDescent="0.2">
      <c r="D58" s="27" t="s">
        <v>22</v>
      </c>
      <c r="E58" s="28"/>
      <c r="F58" s="32">
        <f>F57*0.3</f>
        <v>208966.32</v>
      </c>
      <c r="G58" s="47"/>
    </row>
    <row r="59" spans="4:7" x14ac:dyDescent="0.2">
      <c r="D59" s="27" t="s">
        <v>29</v>
      </c>
      <c r="E59" s="28"/>
      <c r="F59" s="32">
        <f>F58*G40</f>
        <v>15463507.68</v>
      </c>
      <c r="G59" s="47"/>
    </row>
    <row r="60" spans="4:7" x14ac:dyDescent="0.2">
      <c r="D60" s="27"/>
      <c r="E60" s="28"/>
      <c r="F60" s="32"/>
      <c r="G60" s="40"/>
    </row>
    <row r="61" spans="4:7" x14ac:dyDescent="0.2">
      <c r="D61" s="27"/>
      <c r="E61" s="28"/>
      <c r="F61" s="32"/>
      <c r="G61" s="40"/>
    </row>
    <row r="62" spans="4:7" ht="15.75" x14ac:dyDescent="0.25">
      <c r="D62" s="43" t="s">
        <v>30</v>
      </c>
      <c r="E62" s="44"/>
      <c r="F62" s="45">
        <f>F28+F59</f>
        <v>65651329.482299998</v>
      </c>
      <c r="G62" s="46"/>
    </row>
  </sheetData>
  <mergeCells count="14">
    <mergeCell ref="D54:G55"/>
    <mergeCell ref="D32:D35"/>
    <mergeCell ref="F32:G35"/>
    <mergeCell ref="D36:G36"/>
    <mergeCell ref="D37:G37"/>
    <mergeCell ref="D39:E39"/>
    <mergeCell ref="F39:G39"/>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fitto y corvinni</vt:lpstr>
      <vt:lpstr>REPOSICION </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2021-11-24T14:45:23Z</cp:lastPrinted>
  <dcterms:created xsi:type="dcterms:W3CDTF">2014-05-16T21:04:28Z</dcterms:created>
  <dcterms:modified xsi:type="dcterms:W3CDTF">2022-11-22T20:57:53Z</dcterms:modified>
</cp:coreProperties>
</file>